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_Documents\"/>
    </mc:Choice>
  </mc:AlternateContent>
  <xr:revisionPtr revIDLastSave="0" documentId="13_ncr:1_{2942E00F-DF5E-4F2C-9219-2E28992AE039}" xr6:coauthVersionLast="47" xr6:coauthVersionMax="47" xr10:uidLastSave="{00000000-0000-0000-0000-000000000000}"/>
  <bookViews>
    <workbookView xWindow="-120" yWindow="-120" windowWidth="29040" windowHeight="15840" xr2:uid="{571051DA-3B62-4EC0-96ED-50C12E7EE290}"/>
  </bookViews>
  <sheets>
    <sheet name="New Dosing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7" i="1" l="1"/>
  <c r="J47" i="1"/>
  <c r="D47" i="1"/>
  <c r="Q46" i="1"/>
  <c r="K46" i="1"/>
  <c r="E46" i="1"/>
  <c r="O43" i="1"/>
  <c r="I43" i="1"/>
  <c r="C43" i="1"/>
  <c r="P40" i="1"/>
  <c r="J40" i="1"/>
  <c r="D40" i="1"/>
  <c r="Q35" i="1"/>
  <c r="K35" i="1"/>
  <c r="Q34" i="1"/>
  <c r="K34" i="1"/>
  <c r="E34" i="1"/>
  <c r="E35" i="1" s="1"/>
  <c r="F33" i="1" s="1"/>
  <c r="Q33" i="1"/>
  <c r="Q36" i="1" s="1"/>
  <c r="R35" i="1" s="1"/>
  <c r="K33" i="1"/>
  <c r="E33" i="1"/>
  <c r="Q32" i="1"/>
  <c r="R32" i="1" s="1"/>
  <c r="K32" i="1"/>
  <c r="E32" i="1"/>
  <c r="F32" i="1" s="1"/>
  <c r="J22" i="1"/>
  <c r="D22" i="1"/>
  <c r="K21" i="1"/>
  <c r="E21" i="1"/>
  <c r="I18" i="1"/>
  <c r="J15" i="1"/>
  <c r="D15" i="1"/>
  <c r="C18" i="1" s="1"/>
  <c r="K9" i="1"/>
  <c r="K8" i="1"/>
  <c r="K7" i="1"/>
  <c r="E7" i="1"/>
  <c r="K6" i="1"/>
  <c r="E6" i="1"/>
  <c r="K5" i="1"/>
  <c r="K10" i="1" s="1"/>
  <c r="E5" i="1"/>
  <c r="E8" i="1" s="1"/>
  <c r="L6" i="1" l="1"/>
  <c r="L8" i="1"/>
  <c r="R34" i="1"/>
  <c r="N38" i="1" s="1"/>
  <c r="O44" i="1" s="1"/>
  <c r="N47" i="1" s="1"/>
  <c r="N48" i="1" s="1"/>
  <c r="N49" i="1" s="1"/>
  <c r="N50" i="1" s="1"/>
  <c r="L9" i="1"/>
  <c r="F7" i="1"/>
  <c r="F6" i="1"/>
  <c r="B13" i="1" s="1"/>
  <c r="C19" i="1" s="1"/>
  <c r="B22" i="1" s="1"/>
  <c r="B23" i="1" s="1"/>
  <c r="B24" i="1" s="1"/>
  <c r="B25" i="1" s="1"/>
  <c r="L7" i="1"/>
  <c r="F34" i="1"/>
  <c r="B38" i="1" s="1"/>
  <c r="C44" i="1" s="1"/>
  <c r="B47" i="1" s="1"/>
  <c r="B48" i="1" s="1"/>
  <c r="B49" i="1" s="1"/>
  <c r="B50" i="1" s="1"/>
  <c r="K36" i="1"/>
  <c r="L35" i="1" s="1"/>
  <c r="F5" i="1"/>
  <c r="L5" i="1"/>
  <c r="R33" i="1"/>
  <c r="L34" i="1" l="1"/>
  <c r="H38" i="1" s="1"/>
  <c r="I44" i="1" s="1"/>
  <c r="H47" i="1" s="1"/>
  <c r="H48" i="1" s="1"/>
  <c r="H49" i="1" s="1"/>
  <c r="H50" i="1" s="1"/>
  <c r="L33" i="1"/>
  <c r="L32" i="1"/>
  <c r="H13" i="1"/>
  <c r="I19" i="1" s="1"/>
  <c r="H22" i="1" s="1"/>
  <c r="H23" i="1" s="1"/>
  <c r="H24" i="1" s="1"/>
  <c r="H25" i="1" s="1"/>
</calcChain>
</file>

<file path=xl/sharedStrings.xml><?xml version="1.0" encoding="utf-8"?>
<sst xmlns="http://schemas.openxmlformats.org/spreadsheetml/2006/main" count="154" uniqueCount="42">
  <si>
    <t>NaNO3</t>
  </si>
  <si>
    <t>Ca(NO3)2 4H2O</t>
  </si>
  <si>
    <t>Sodium Nitrate</t>
  </si>
  <si>
    <t>Calcium Nitrate Tetrahydrate</t>
  </si>
  <si>
    <t>Atomic weight</t>
  </si>
  <si>
    <t>Atoms</t>
  </si>
  <si>
    <t>Mass %</t>
  </si>
  <si>
    <t>Sodium</t>
  </si>
  <si>
    <t>Calcium</t>
  </si>
  <si>
    <t>Nitrogen</t>
  </si>
  <si>
    <t>Oxygen</t>
  </si>
  <si>
    <t>Hydrogen</t>
  </si>
  <si>
    <t>Nitrate</t>
  </si>
  <si>
    <t>gallons =</t>
  </si>
  <si>
    <t>liters</t>
  </si>
  <si>
    <t xml:space="preserve">want to dose </t>
  </si>
  <si>
    <t>ppm ≈ 1 mg/l</t>
  </si>
  <si>
    <t>need</t>
  </si>
  <si>
    <t>mg nitrate added</t>
  </si>
  <si>
    <t>mg Sodium Nitrate</t>
  </si>
  <si>
    <t>mg Calcium Nitrate Tetrahydrate</t>
  </si>
  <si>
    <t>ml to raise nitrate</t>
  </si>
  <si>
    <t>ppm</t>
  </si>
  <si>
    <t>want to dose</t>
  </si>
  <si>
    <t>mg in</t>
  </si>
  <si>
    <t>ml RODI</t>
  </si>
  <si>
    <t xml:space="preserve">grams in </t>
  </si>
  <si>
    <t>Liter RODI</t>
  </si>
  <si>
    <t>Trisodium Phosphate</t>
  </si>
  <si>
    <t>Sodium Phosphate Dibasic</t>
  </si>
  <si>
    <t>Sodium Phosphate MonoBasic</t>
  </si>
  <si>
    <t>Na3PO4</t>
  </si>
  <si>
    <r>
      <rPr>
        <sz val="11"/>
        <color theme="1"/>
        <rFont val="Arial"/>
        <family val="2"/>
      </rPr>
      <t>Na2HPO</t>
    </r>
    <r>
      <rPr>
        <strike/>
        <sz val="11"/>
        <color theme="1"/>
        <rFont val="Arial"/>
        <family val="2"/>
      </rPr>
      <t>4</t>
    </r>
  </si>
  <si>
    <r>
      <t>Na2H2PO</t>
    </r>
    <r>
      <rPr>
        <strike/>
        <sz val="11"/>
        <color theme="1"/>
        <rFont val="Arial"/>
        <family val="2"/>
      </rPr>
      <t>4</t>
    </r>
  </si>
  <si>
    <t>Phosphorus</t>
  </si>
  <si>
    <t xml:space="preserve">Phosphorus </t>
  </si>
  <si>
    <t>Tri Sodium Phosphate</t>
  </si>
  <si>
    <t>Phosphate</t>
  </si>
  <si>
    <t>ml to raise phosphate</t>
  </si>
  <si>
    <t>Water Volume</t>
  </si>
  <si>
    <t>mg phosphate added</t>
  </si>
  <si>
    <t>mg Trisodium 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</si>
</sst>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2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5" fontId="2" fillId="0" borderId="4" xfId="0" applyNumberFormat="1" applyFont="1" applyBorder="1"/>
    <xf numFmtId="0" fontId="1" fillId="0" borderId="4" xfId="0" applyFont="1" applyBorder="1"/>
    <xf numFmtId="166" fontId="2" fillId="0" borderId="0" xfId="0" applyNumberFormat="1" applyFont="1" applyBorder="1"/>
    <xf numFmtId="0" fontId="2" fillId="0" borderId="4" xfId="0" applyFont="1" applyBorder="1" applyAlignment="1">
      <alignment horizontal="right"/>
    </xf>
    <xf numFmtId="166" fontId="2" fillId="0" borderId="4" xfId="0" applyNumberFormat="1" applyFont="1" applyBorder="1"/>
    <xf numFmtId="2" fontId="2" fillId="0" borderId="4" xfId="0" applyNumberFormat="1" applyFont="1" applyBorder="1"/>
    <xf numFmtId="2" fontId="2" fillId="0" borderId="6" xfId="0" applyNumberFormat="1" applyFont="1" applyBorder="1"/>
    <xf numFmtId="0" fontId="2" fillId="0" borderId="7" xfId="0" applyFont="1" applyBorder="1"/>
    <xf numFmtId="0" fontId="0" fillId="0" borderId="8" xfId="0" applyBorder="1"/>
    <xf numFmtId="2" fontId="2" fillId="0" borderId="0" xfId="0" applyNumberFormat="1" applyFont="1" applyBorder="1"/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D622-9550-4730-B178-3E796FC04C03}">
  <dimension ref="B1:R1001"/>
  <sheetViews>
    <sheetView tabSelected="1" workbookViewId="0">
      <selection activeCell="J10" sqref="J10"/>
    </sheetView>
  </sheetViews>
  <sheetFormatPr defaultColWidth="14.42578125" defaultRowHeight="15" customHeight="1" x14ac:dyDescent="0.25"/>
  <cols>
    <col min="1" max="1" width="9.85546875" customWidth="1"/>
    <col min="2" max="2" width="27.140625" customWidth="1"/>
    <col min="3" max="3" width="14" customWidth="1"/>
    <col min="4" max="4" width="23.7109375" customWidth="1"/>
    <col min="5" max="5" width="10.85546875" customWidth="1"/>
    <col min="6" max="6" width="8.42578125" customWidth="1"/>
    <col min="7" max="7" width="9.85546875" customWidth="1"/>
    <col min="8" max="8" width="27.140625" customWidth="1"/>
    <col min="9" max="9" width="14" customWidth="1"/>
    <col min="10" max="10" width="31.7109375" customWidth="1"/>
    <col min="14" max="14" width="27.140625" customWidth="1"/>
    <col min="15" max="15" width="14" customWidth="1"/>
    <col min="16" max="16" width="20.7109375" customWidth="1"/>
  </cols>
  <sheetData>
    <row r="1" spans="2:14" ht="14.25" customHeight="1" thickBot="1" x14ac:dyDescent="0.3"/>
    <row r="2" spans="2:14" ht="14.25" customHeight="1" x14ac:dyDescent="0.25">
      <c r="B2" s="3" t="s">
        <v>0</v>
      </c>
      <c r="C2" s="4"/>
      <c r="D2" s="4"/>
      <c r="E2" s="4"/>
      <c r="F2" s="5"/>
      <c r="H2" s="3" t="s">
        <v>1</v>
      </c>
      <c r="I2" s="4"/>
      <c r="J2" s="4"/>
      <c r="K2" s="4"/>
      <c r="L2" s="5"/>
    </row>
    <row r="3" spans="2:14" ht="14.25" customHeight="1" x14ac:dyDescent="0.25">
      <c r="B3" s="6" t="s">
        <v>2</v>
      </c>
      <c r="C3" s="7"/>
      <c r="D3" s="7"/>
      <c r="E3" s="7"/>
      <c r="F3" s="8"/>
      <c r="H3" s="6" t="s">
        <v>3</v>
      </c>
      <c r="I3" s="7"/>
      <c r="J3" s="7"/>
      <c r="K3" s="7"/>
      <c r="L3" s="8"/>
    </row>
    <row r="4" spans="2:14" ht="14.25" customHeight="1" x14ac:dyDescent="0.25">
      <c r="B4" s="9"/>
      <c r="C4" s="10" t="s">
        <v>4</v>
      </c>
      <c r="D4" s="10" t="s">
        <v>5</v>
      </c>
      <c r="E4" s="7"/>
      <c r="F4" s="11" t="s">
        <v>6</v>
      </c>
      <c r="H4" s="9"/>
      <c r="I4" s="10" t="s">
        <v>4</v>
      </c>
      <c r="J4" s="10" t="s">
        <v>5</v>
      </c>
      <c r="K4" s="7"/>
      <c r="L4" s="11" t="s">
        <v>6</v>
      </c>
    </row>
    <row r="5" spans="2:14" ht="14.25" customHeight="1" x14ac:dyDescent="0.25">
      <c r="B5" s="6" t="s">
        <v>7</v>
      </c>
      <c r="C5" s="12">
        <v>22.989769280000001</v>
      </c>
      <c r="D5" s="10">
        <v>1</v>
      </c>
      <c r="E5" s="12">
        <f t="shared" ref="E5:E7" si="0">D5*C5</f>
        <v>22.989769280000001</v>
      </c>
      <c r="F5" s="13">
        <f t="shared" ref="F5:F7" si="1">E5/$E$8</f>
        <v>0.2704848371638961</v>
      </c>
      <c r="H5" s="6" t="s">
        <v>8</v>
      </c>
      <c r="I5" s="12">
        <v>40.078000000000003</v>
      </c>
      <c r="J5" s="10">
        <v>1</v>
      </c>
      <c r="K5" s="23">
        <f t="shared" ref="K5:K9" si="2">J5*I5</f>
        <v>40.078000000000003</v>
      </c>
      <c r="L5" s="13">
        <f t="shared" ref="L5:L9" si="3">K5/$K$10</f>
        <v>0.16971494089407649</v>
      </c>
    </row>
    <row r="6" spans="2:14" ht="14.25" customHeight="1" x14ac:dyDescent="0.25">
      <c r="B6" s="6" t="s">
        <v>9</v>
      </c>
      <c r="C6" s="12">
        <v>14.0067</v>
      </c>
      <c r="D6" s="10">
        <v>1</v>
      </c>
      <c r="E6" s="12">
        <f t="shared" si="0"/>
        <v>14.0067</v>
      </c>
      <c r="F6" s="13">
        <f t="shared" si="1"/>
        <v>0.16479504089671071</v>
      </c>
      <c r="H6" s="6" t="s">
        <v>9</v>
      </c>
      <c r="I6" s="12">
        <v>14.0067</v>
      </c>
      <c r="J6" s="10">
        <v>2</v>
      </c>
      <c r="K6" s="23">
        <f t="shared" si="2"/>
        <v>28.013400000000001</v>
      </c>
      <c r="L6" s="13">
        <f t="shared" si="3"/>
        <v>0.11862599244578377</v>
      </c>
    </row>
    <row r="7" spans="2:14" ht="14.25" customHeight="1" x14ac:dyDescent="0.25">
      <c r="B7" s="6" t="s">
        <v>10</v>
      </c>
      <c r="C7" s="12">
        <v>15.9994</v>
      </c>
      <c r="D7" s="10">
        <v>3</v>
      </c>
      <c r="E7" s="12">
        <f t="shared" si="0"/>
        <v>47.998199999999997</v>
      </c>
      <c r="F7" s="13">
        <f t="shared" si="1"/>
        <v>0.56472012193939325</v>
      </c>
      <c r="H7" s="6" t="s">
        <v>10</v>
      </c>
      <c r="I7" s="12">
        <v>15.9994</v>
      </c>
      <c r="J7" s="10">
        <v>6</v>
      </c>
      <c r="K7" s="23">
        <f t="shared" si="2"/>
        <v>95.996399999999994</v>
      </c>
      <c r="L7" s="13">
        <f t="shared" si="3"/>
        <v>0.4065078934089556</v>
      </c>
    </row>
    <row r="8" spans="2:14" ht="14.25" customHeight="1" x14ac:dyDescent="0.25">
      <c r="B8" s="9"/>
      <c r="C8" s="7"/>
      <c r="D8" s="7"/>
      <c r="E8" s="12">
        <f>SUM(E5:E7)</f>
        <v>84.994669279999997</v>
      </c>
      <c r="F8" s="8"/>
      <c r="H8" s="6" t="s">
        <v>11</v>
      </c>
      <c r="I8" s="12">
        <v>1.0079400000000001</v>
      </c>
      <c r="J8" s="10">
        <v>8</v>
      </c>
      <c r="K8" s="23">
        <f t="shared" si="2"/>
        <v>8.0635200000000005</v>
      </c>
      <c r="L8" s="13">
        <f t="shared" si="3"/>
        <v>3.4145910978546926E-2</v>
      </c>
    </row>
    <row r="9" spans="2:14" ht="14.25" customHeight="1" x14ac:dyDescent="0.25">
      <c r="B9" s="9"/>
      <c r="C9" s="7"/>
      <c r="D9" s="7"/>
      <c r="E9" s="12"/>
      <c r="F9" s="8"/>
      <c r="H9" s="6" t="s">
        <v>10</v>
      </c>
      <c r="I9" s="12">
        <v>15.9994</v>
      </c>
      <c r="J9" s="10">
        <v>4</v>
      </c>
      <c r="K9" s="23">
        <f t="shared" si="2"/>
        <v>63.997599999999998</v>
      </c>
      <c r="L9" s="13">
        <f t="shared" si="3"/>
        <v>0.27100526227263705</v>
      </c>
    </row>
    <row r="10" spans="2:14" ht="14.25" customHeight="1" x14ac:dyDescent="0.25">
      <c r="B10" s="9"/>
      <c r="C10" s="7"/>
      <c r="D10" s="7"/>
      <c r="E10" s="12"/>
      <c r="F10" s="8"/>
      <c r="H10" s="9"/>
      <c r="I10" s="7"/>
      <c r="J10" s="7"/>
      <c r="K10" s="23">
        <f>K5+K6+K7+K8+K9</f>
        <v>236.14892000000003</v>
      </c>
      <c r="L10" s="8"/>
    </row>
    <row r="11" spans="2:14" ht="14.25" customHeight="1" x14ac:dyDescent="0.25">
      <c r="B11" s="9"/>
      <c r="C11" s="7"/>
      <c r="D11" s="7"/>
      <c r="E11" s="7"/>
      <c r="F11" s="8"/>
      <c r="H11" s="9"/>
      <c r="I11" s="7"/>
      <c r="J11" s="7"/>
      <c r="K11" s="7"/>
      <c r="L11" s="8"/>
    </row>
    <row r="12" spans="2:14" ht="14.25" customHeight="1" x14ac:dyDescent="0.25">
      <c r="B12" s="6" t="s">
        <v>2</v>
      </c>
      <c r="C12" s="7"/>
      <c r="D12" s="7"/>
      <c r="E12" s="7"/>
      <c r="F12" s="8"/>
      <c r="H12" s="6" t="s">
        <v>3</v>
      </c>
      <c r="I12" s="7"/>
      <c r="J12" s="7"/>
      <c r="K12" s="7"/>
      <c r="L12" s="8"/>
    </row>
    <row r="13" spans="2:14" ht="14.25" customHeight="1" x14ac:dyDescent="0.25">
      <c r="B13" s="14">
        <f>F6+F7</f>
        <v>0.72951516283610396</v>
      </c>
      <c r="C13" s="10" t="s">
        <v>12</v>
      </c>
      <c r="D13" s="7"/>
      <c r="E13" s="7"/>
      <c r="F13" s="8"/>
      <c r="H13" s="14">
        <f>L6+L7</f>
        <v>0.52513388585473941</v>
      </c>
      <c r="I13" s="10" t="s">
        <v>12</v>
      </c>
      <c r="J13" s="7"/>
      <c r="K13" s="7"/>
      <c r="L13" s="8"/>
    </row>
    <row r="14" spans="2:14" ht="14.25" customHeight="1" x14ac:dyDescent="0.25">
      <c r="B14" s="15" t="s">
        <v>39</v>
      </c>
      <c r="C14" s="7"/>
      <c r="D14" s="7"/>
      <c r="E14" s="7"/>
      <c r="F14" s="8"/>
      <c r="H14" s="15" t="s">
        <v>39</v>
      </c>
      <c r="I14" s="7"/>
      <c r="J14" s="7"/>
      <c r="K14" s="7"/>
      <c r="L14" s="8"/>
    </row>
    <row r="15" spans="2:14" ht="14.25" customHeight="1" x14ac:dyDescent="0.25">
      <c r="B15" s="25">
        <v>100</v>
      </c>
      <c r="C15" s="10" t="s">
        <v>13</v>
      </c>
      <c r="D15" s="16">
        <f>B15*3.78541</f>
        <v>378.541</v>
      </c>
      <c r="E15" s="10" t="s">
        <v>14</v>
      </c>
      <c r="F15" s="8"/>
      <c r="G15" s="1"/>
      <c r="H15" s="25">
        <v>100</v>
      </c>
      <c r="I15" s="10" t="s">
        <v>13</v>
      </c>
      <c r="J15" s="16">
        <f>H15*3.78541</f>
        <v>378.541</v>
      </c>
      <c r="K15" s="10" t="s">
        <v>14</v>
      </c>
      <c r="L15" s="8"/>
      <c r="M15" s="1"/>
      <c r="N15" s="1"/>
    </row>
    <row r="16" spans="2:14" ht="14.25" customHeight="1" x14ac:dyDescent="0.25">
      <c r="B16" s="6" t="s">
        <v>15</v>
      </c>
      <c r="C16" s="24">
        <v>1</v>
      </c>
      <c r="D16" s="10" t="s">
        <v>16</v>
      </c>
      <c r="E16" s="7"/>
      <c r="F16" s="8"/>
      <c r="G16" s="2"/>
      <c r="H16" s="6" t="s">
        <v>15</v>
      </c>
      <c r="I16" s="24">
        <v>1</v>
      </c>
      <c r="J16" s="10" t="s">
        <v>16</v>
      </c>
      <c r="K16" s="7"/>
      <c r="L16" s="8"/>
      <c r="M16" s="1"/>
      <c r="N16" s="1"/>
    </row>
    <row r="17" spans="2:18" ht="14.25" customHeight="1" x14ac:dyDescent="0.25">
      <c r="B17" s="6"/>
      <c r="C17" s="7"/>
      <c r="D17" s="7"/>
      <c r="E17" s="7"/>
      <c r="F17" s="8"/>
      <c r="G17" s="2"/>
      <c r="H17" s="6"/>
      <c r="I17" s="7"/>
      <c r="J17" s="7"/>
      <c r="K17" s="7"/>
      <c r="L17" s="8"/>
      <c r="M17" s="1"/>
      <c r="N17" s="1"/>
    </row>
    <row r="18" spans="2:18" ht="14.25" customHeight="1" x14ac:dyDescent="0.25">
      <c r="B18" s="17" t="s">
        <v>17</v>
      </c>
      <c r="C18" s="16">
        <f>C16*D15</f>
        <v>378.541</v>
      </c>
      <c r="D18" s="10" t="s">
        <v>18</v>
      </c>
      <c r="E18" s="7"/>
      <c r="F18" s="8"/>
      <c r="G18" s="2"/>
      <c r="H18" s="17" t="s">
        <v>17</v>
      </c>
      <c r="I18" s="16">
        <f>I16*J15</f>
        <v>378.541</v>
      </c>
      <c r="J18" s="10" t="s">
        <v>18</v>
      </c>
      <c r="K18" s="7"/>
      <c r="L18" s="8"/>
    </row>
    <row r="19" spans="2:18" ht="14.25" customHeight="1" x14ac:dyDescent="0.25">
      <c r="B19" s="17" t="s">
        <v>17</v>
      </c>
      <c r="C19" s="16">
        <f>C18/B13</f>
        <v>518.89394392895531</v>
      </c>
      <c r="D19" s="10" t="s">
        <v>19</v>
      </c>
      <c r="E19" s="7"/>
      <c r="F19" s="8"/>
      <c r="H19" s="17" t="s">
        <v>17</v>
      </c>
      <c r="I19" s="16">
        <f>I18/H13</f>
        <v>720.84664539189646</v>
      </c>
      <c r="J19" s="10" t="s">
        <v>20</v>
      </c>
      <c r="K19" s="7"/>
      <c r="L19" s="8"/>
      <c r="M19" s="1"/>
      <c r="N19" s="1"/>
    </row>
    <row r="20" spans="2:18" ht="14.25" customHeight="1" x14ac:dyDescent="0.25">
      <c r="B20" s="9"/>
      <c r="C20" s="7"/>
      <c r="D20" s="7"/>
      <c r="E20" s="7"/>
      <c r="F20" s="8"/>
      <c r="H20" s="9"/>
      <c r="I20" s="7"/>
      <c r="J20" s="7"/>
      <c r="K20" s="7"/>
      <c r="L20" s="8"/>
    </row>
    <row r="21" spans="2:18" ht="14.25" customHeight="1" x14ac:dyDescent="0.25">
      <c r="B21" s="17" t="s">
        <v>15</v>
      </c>
      <c r="C21" s="24">
        <v>10</v>
      </c>
      <c r="D21" s="10" t="s">
        <v>21</v>
      </c>
      <c r="E21" s="10">
        <f>C16</f>
        <v>1</v>
      </c>
      <c r="F21" s="11" t="s">
        <v>22</v>
      </c>
      <c r="H21" s="6" t="s">
        <v>23</v>
      </c>
      <c r="I21" s="24">
        <v>10</v>
      </c>
      <c r="J21" s="10" t="s">
        <v>21</v>
      </c>
      <c r="K21" s="10">
        <f>I16</f>
        <v>1</v>
      </c>
      <c r="L21" s="11" t="s">
        <v>22</v>
      </c>
      <c r="M21" s="1"/>
      <c r="N21" s="1"/>
    </row>
    <row r="22" spans="2:18" ht="14.25" customHeight="1" x14ac:dyDescent="0.25">
      <c r="B22" s="18">
        <f>C19</f>
        <v>518.89394392895531</v>
      </c>
      <c r="C22" s="10" t="s">
        <v>24</v>
      </c>
      <c r="D22" s="10">
        <f>C21</f>
        <v>10</v>
      </c>
      <c r="E22" s="10" t="s">
        <v>25</v>
      </c>
      <c r="F22" s="8"/>
      <c r="H22" s="18">
        <f>I19</f>
        <v>720.84664539189646</v>
      </c>
      <c r="I22" s="10" t="s">
        <v>24</v>
      </c>
      <c r="J22" s="10">
        <f>I21</f>
        <v>10</v>
      </c>
      <c r="K22" s="10" t="s">
        <v>25</v>
      </c>
      <c r="L22" s="8"/>
    </row>
    <row r="23" spans="2:18" ht="14.25" customHeight="1" x14ac:dyDescent="0.25">
      <c r="B23" s="18">
        <f>D23/D22*B22</f>
        <v>25944.697196447767</v>
      </c>
      <c r="C23" s="10" t="s">
        <v>24</v>
      </c>
      <c r="D23" s="10">
        <v>500</v>
      </c>
      <c r="E23" s="10" t="s">
        <v>25</v>
      </c>
      <c r="F23" s="8"/>
      <c r="H23" s="18">
        <f>J23/J22*H22</f>
        <v>36042.332269594823</v>
      </c>
      <c r="I23" s="10" t="s">
        <v>24</v>
      </c>
      <c r="J23" s="10">
        <v>500</v>
      </c>
      <c r="K23" s="10" t="s">
        <v>25</v>
      </c>
      <c r="L23" s="8"/>
      <c r="M23" s="1"/>
      <c r="N23" s="1"/>
    </row>
    <row r="24" spans="2:18" ht="14.25" customHeight="1" x14ac:dyDescent="0.25">
      <c r="B24" s="19">
        <f>B23*0.001</f>
        <v>25.944697196447766</v>
      </c>
      <c r="C24" s="10" t="s">
        <v>26</v>
      </c>
      <c r="D24" s="10">
        <v>500</v>
      </c>
      <c r="E24" s="10" t="s">
        <v>25</v>
      </c>
      <c r="F24" s="8"/>
      <c r="H24" s="19">
        <f>H23*0.001</f>
        <v>36.042332269594823</v>
      </c>
      <c r="I24" s="10" t="s">
        <v>26</v>
      </c>
      <c r="J24" s="10">
        <v>500</v>
      </c>
      <c r="K24" s="10" t="s">
        <v>25</v>
      </c>
      <c r="L24" s="8"/>
    </row>
    <row r="25" spans="2:18" ht="14.25" customHeight="1" thickBot="1" x14ac:dyDescent="0.3">
      <c r="B25" s="20">
        <f>B24*2</f>
        <v>51.889394392895532</v>
      </c>
      <c r="C25" s="21" t="s">
        <v>26</v>
      </c>
      <c r="D25" s="21">
        <v>1</v>
      </c>
      <c r="E25" s="21" t="s">
        <v>27</v>
      </c>
      <c r="F25" s="22"/>
      <c r="H25" s="20">
        <f>H24*2</f>
        <v>72.084664539189646</v>
      </c>
      <c r="I25" s="21" t="s">
        <v>26</v>
      </c>
      <c r="J25" s="21">
        <v>1</v>
      </c>
      <c r="K25" s="21" t="s">
        <v>27</v>
      </c>
      <c r="L25" s="22"/>
    </row>
    <row r="26" spans="2:18" ht="14.25" customHeight="1" x14ac:dyDescent="0.25"/>
    <row r="27" spans="2:18" ht="14.25" customHeight="1" x14ac:dyDescent="0.25"/>
    <row r="28" spans="2:18" ht="14.25" customHeight="1" thickBot="1" x14ac:dyDescent="0.3"/>
    <row r="29" spans="2:18" ht="14.25" customHeight="1" x14ac:dyDescent="0.25">
      <c r="B29" s="3" t="s">
        <v>28</v>
      </c>
      <c r="C29" s="4"/>
      <c r="D29" s="4"/>
      <c r="E29" s="4"/>
      <c r="F29" s="5"/>
      <c r="H29" s="3" t="s">
        <v>29</v>
      </c>
      <c r="I29" s="4"/>
      <c r="J29" s="4"/>
      <c r="K29" s="4"/>
      <c r="L29" s="5"/>
      <c r="N29" s="3" t="s">
        <v>30</v>
      </c>
      <c r="O29" s="4"/>
      <c r="P29" s="4"/>
      <c r="Q29" s="4"/>
      <c r="R29" s="5"/>
    </row>
    <row r="30" spans="2:18" ht="14.25" customHeight="1" x14ac:dyDescent="0.25">
      <c r="B30" s="6" t="s">
        <v>31</v>
      </c>
      <c r="C30" s="7"/>
      <c r="D30" s="7"/>
      <c r="E30" s="7"/>
      <c r="F30" s="8"/>
      <c r="H30" s="6" t="s">
        <v>32</v>
      </c>
      <c r="I30" s="7"/>
      <c r="J30" s="7"/>
      <c r="K30" s="7"/>
      <c r="L30" s="8"/>
      <c r="N30" s="6" t="s">
        <v>33</v>
      </c>
      <c r="O30" s="7"/>
      <c r="P30" s="7"/>
      <c r="Q30" s="7"/>
      <c r="R30" s="8"/>
    </row>
    <row r="31" spans="2:18" ht="14.25" customHeight="1" x14ac:dyDescent="0.25">
      <c r="B31" s="9"/>
      <c r="C31" s="10" t="s">
        <v>4</v>
      </c>
      <c r="D31" s="10" t="s">
        <v>5</v>
      </c>
      <c r="E31" s="7"/>
      <c r="F31" s="11" t="s">
        <v>6</v>
      </c>
      <c r="H31" s="9"/>
      <c r="I31" s="10" t="s">
        <v>4</v>
      </c>
      <c r="J31" s="10" t="s">
        <v>5</v>
      </c>
      <c r="K31" s="7"/>
      <c r="L31" s="11" t="s">
        <v>6</v>
      </c>
      <c r="N31" s="9"/>
      <c r="O31" s="10" t="s">
        <v>4</v>
      </c>
      <c r="P31" s="10" t="s">
        <v>5</v>
      </c>
      <c r="Q31" s="7"/>
      <c r="R31" s="11" t="s">
        <v>6</v>
      </c>
    </row>
    <row r="32" spans="2:18" ht="14.25" customHeight="1" x14ac:dyDescent="0.25">
      <c r="B32" s="6" t="s">
        <v>7</v>
      </c>
      <c r="C32" s="12">
        <v>22.989769280000001</v>
      </c>
      <c r="D32" s="10">
        <v>3</v>
      </c>
      <c r="E32" s="23">
        <f t="shared" ref="E32:E34" si="4">D32*C32</f>
        <v>68.969307839999999</v>
      </c>
      <c r="F32" s="13">
        <f t="shared" ref="F32:F34" si="5">E32/$E$35</f>
        <v>0.42069675515728633</v>
      </c>
      <c r="H32" s="6" t="s">
        <v>7</v>
      </c>
      <c r="I32" s="12">
        <v>22.989769280000001</v>
      </c>
      <c r="J32" s="10">
        <v>2</v>
      </c>
      <c r="K32" s="12">
        <f t="shared" ref="K32:K35" si="6">J32*I32</f>
        <v>45.979538560000002</v>
      </c>
      <c r="L32" s="13">
        <f t="shared" ref="L32:L35" si="7">K32/$K$36</f>
        <v>0.32389344952818488</v>
      </c>
      <c r="N32" s="6" t="s">
        <v>7</v>
      </c>
      <c r="O32" s="12">
        <v>22.989769280000001</v>
      </c>
      <c r="P32" s="10">
        <v>2</v>
      </c>
      <c r="Q32" s="12">
        <f t="shared" ref="Q32:Q35" si="8">P32*O32</f>
        <v>45.979538560000002</v>
      </c>
      <c r="R32" s="13">
        <f>Q32/$Q$36</f>
        <v>0.32160994589021608</v>
      </c>
    </row>
    <row r="33" spans="2:18" ht="14.25" customHeight="1" x14ac:dyDescent="0.25">
      <c r="B33" s="6" t="s">
        <v>34</v>
      </c>
      <c r="C33" s="12">
        <v>30.973762000000001</v>
      </c>
      <c r="D33" s="10">
        <v>1</v>
      </c>
      <c r="E33" s="23">
        <f t="shared" si="4"/>
        <v>30.973762000000001</v>
      </c>
      <c r="F33" s="13">
        <f t="shared" si="5"/>
        <v>0.18893275250265382</v>
      </c>
      <c r="H33" s="6" t="s">
        <v>11</v>
      </c>
      <c r="I33" s="12">
        <v>1.0079400000000001</v>
      </c>
      <c r="J33" s="10">
        <v>1</v>
      </c>
      <c r="K33" s="12">
        <f t="shared" si="6"/>
        <v>1.0079400000000001</v>
      </c>
      <c r="L33" s="13">
        <f t="shared" si="7"/>
        <v>7.1002270518966829E-3</v>
      </c>
      <c r="N33" s="6" t="s">
        <v>11</v>
      </c>
      <c r="O33" s="12">
        <v>1.0079400000000001</v>
      </c>
      <c r="P33" s="10">
        <v>2</v>
      </c>
      <c r="Q33" s="12">
        <f t="shared" si="8"/>
        <v>2.0158800000000001</v>
      </c>
      <c r="R33" s="13">
        <f>Q33/$Q$36</f>
        <v>1.4100338498942273E-2</v>
      </c>
    </row>
    <row r="34" spans="2:18" ht="14.25" customHeight="1" x14ac:dyDescent="0.25">
      <c r="B34" s="6" t="s">
        <v>10</v>
      </c>
      <c r="C34" s="12">
        <v>15.9994</v>
      </c>
      <c r="D34" s="10">
        <v>4</v>
      </c>
      <c r="E34" s="23">
        <f t="shared" si="4"/>
        <v>63.997599999999998</v>
      </c>
      <c r="F34" s="13">
        <f t="shared" si="5"/>
        <v>0.39037049234005983</v>
      </c>
      <c r="H34" s="6" t="s">
        <v>35</v>
      </c>
      <c r="I34" s="12">
        <v>30.973762000000001</v>
      </c>
      <c r="J34" s="10">
        <v>1</v>
      </c>
      <c r="K34" s="12">
        <f t="shared" si="6"/>
        <v>30.973762000000001</v>
      </c>
      <c r="L34" s="13">
        <f t="shared" si="7"/>
        <v>0.21818832753081482</v>
      </c>
      <c r="N34" s="6" t="s">
        <v>35</v>
      </c>
      <c r="O34" s="12">
        <v>30.973762000000001</v>
      </c>
      <c r="P34" s="10">
        <v>1</v>
      </c>
      <c r="Q34" s="12">
        <f t="shared" si="8"/>
        <v>30.973762000000001</v>
      </c>
      <c r="R34" s="13">
        <f>Q34/$Q$36</f>
        <v>0.2166500628934635</v>
      </c>
    </row>
    <row r="35" spans="2:18" ht="14.25" customHeight="1" x14ac:dyDescent="0.25">
      <c r="B35" s="9"/>
      <c r="C35" s="7"/>
      <c r="D35" s="7"/>
      <c r="E35" s="23">
        <f>E34+E33+E32</f>
        <v>163.94066984</v>
      </c>
      <c r="F35" s="8"/>
      <c r="H35" s="6" t="s">
        <v>10</v>
      </c>
      <c r="I35" s="12">
        <v>15.9994</v>
      </c>
      <c r="J35" s="10">
        <v>4</v>
      </c>
      <c r="K35" s="12">
        <f t="shared" si="6"/>
        <v>63.997599999999998</v>
      </c>
      <c r="L35" s="13">
        <f t="shared" si="7"/>
        <v>0.45081799588910365</v>
      </c>
      <c r="N35" s="6" t="s">
        <v>10</v>
      </c>
      <c r="O35" s="12">
        <v>15.9994</v>
      </c>
      <c r="P35" s="10">
        <v>4</v>
      </c>
      <c r="Q35" s="12">
        <f t="shared" si="8"/>
        <v>63.997599999999998</v>
      </c>
      <c r="R35" s="13">
        <f>Q35/$Q$36</f>
        <v>0.44763965271737799</v>
      </c>
    </row>
    <row r="36" spans="2:18" ht="14.25" customHeight="1" x14ac:dyDescent="0.25">
      <c r="B36" s="9"/>
      <c r="C36" s="7"/>
      <c r="D36" s="7"/>
      <c r="E36" s="7"/>
      <c r="F36" s="8"/>
      <c r="H36" s="9"/>
      <c r="I36" s="7"/>
      <c r="J36" s="7"/>
      <c r="K36" s="12">
        <f>SUM(K32:K35)</f>
        <v>141.95884056</v>
      </c>
      <c r="L36" s="8"/>
      <c r="N36" s="9"/>
      <c r="O36" s="7"/>
      <c r="P36" s="7"/>
      <c r="Q36" s="12">
        <f>SUM(Q32:Q35)</f>
        <v>142.96678056000002</v>
      </c>
      <c r="R36" s="8"/>
    </row>
    <row r="37" spans="2:18" ht="14.25" customHeight="1" x14ac:dyDescent="0.25">
      <c r="B37" s="6" t="s">
        <v>36</v>
      </c>
      <c r="C37" s="7"/>
      <c r="D37" s="7"/>
      <c r="E37" s="7"/>
      <c r="F37" s="8"/>
      <c r="H37" s="6" t="s">
        <v>29</v>
      </c>
      <c r="I37" s="7"/>
      <c r="J37" s="7"/>
      <c r="K37" s="7"/>
      <c r="L37" s="8"/>
      <c r="N37" s="6" t="s">
        <v>29</v>
      </c>
      <c r="O37" s="7"/>
      <c r="P37" s="7"/>
      <c r="Q37" s="7"/>
      <c r="R37" s="8"/>
    </row>
    <row r="38" spans="2:18" ht="14.25" customHeight="1" x14ac:dyDescent="0.25">
      <c r="B38" s="14">
        <f>F33+F34</f>
        <v>0.57930324484271367</v>
      </c>
      <c r="C38" s="10" t="s">
        <v>37</v>
      </c>
      <c r="D38" s="7"/>
      <c r="E38" s="7"/>
      <c r="F38" s="8"/>
      <c r="H38" s="14">
        <f>L34+L35</f>
        <v>0.6690063234199185</v>
      </c>
      <c r="I38" s="10" t="s">
        <v>37</v>
      </c>
      <c r="J38" s="7"/>
      <c r="K38" s="7"/>
      <c r="L38" s="8"/>
      <c r="N38" s="14">
        <f>R34+R35</f>
        <v>0.66428971561084149</v>
      </c>
      <c r="O38" s="10" t="s">
        <v>37</v>
      </c>
      <c r="P38" s="7"/>
      <c r="Q38" s="7"/>
      <c r="R38" s="8"/>
    </row>
    <row r="39" spans="2:18" ht="14.25" customHeight="1" x14ac:dyDescent="0.25">
      <c r="B39" s="15" t="s">
        <v>39</v>
      </c>
      <c r="C39" s="7"/>
      <c r="D39" s="7"/>
      <c r="E39" s="7"/>
      <c r="F39" s="8"/>
      <c r="H39" s="6" t="s">
        <v>39</v>
      </c>
      <c r="I39" s="7"/>
      <c r="J39" s="7"/>
      <c r="K39" s="7"/>
      <c r="L39" s="8"/>
      <c r="N39" s="6" t="s">
        <v>39</v>
      </c>
      <c r="O39" s="7"/>
      <c r="P39" s="7"/>
      <c r="Q39" s="7"/>
      <c r="R39" s="8"/>
    </row>
    <row r="40" spans="2:18" ht="14.25" customHeight="1" x14ac:dyDescent="0.25">
      <c r="B40" s="25">
        <v>100</v>
      </c>
      <c r="C40" s="10" t="s">
        <v>13</v>
      </c>
      <c r="D40" s="16">
        <f>B40*3.78541</f>
        <v>378.541</v>
      </c>
      <c r="E40" s="10" t="s">
        <v>14</v>
      </c>
      <c r="F40" s="8"/>
      <c r="H40" s="25">
        <v>100</v>
      </c>
      <c r="I40" s="10" t="s">
        <v>13</v>
      </c>
      <c r="J40" s="16">
        <f>H40*3.78541</f>
        <v>378.541</v>
      </c>
      <c r="K40" s="10" t="s">
        <v>14</v>
      </c>
      <c r="L40" s="8"/>
      <c r="N40" s="25">
        <v>100</v>
      </c>
      <c r="O40" s="10" t="s">
        <v>13</v>
      </c>
      <c r="P40" s="16">
        <f>N40*3.78541</f>
        <v>378.541</v>
      </c>
      <c r="Q40" s="10" t="s">
        <v>14</v>
      </c>
      <c r="R40" s="8"/>
    </row>
    <row r="41" spans="2:18" ht="14.25" customHeight="1" x14ac:dyDescent="0.25">
      <c r="B41" s="6" t="s">
        <v>15</v>
      </c>
      <c r="C41" s="24">
        <v>0.01</v>
      </c>
      <c r="D41" s="10" t="s">
        <v>16</v>
      </c>
      <c r="E41" s="7"/>
      <c r="F41" s="8"/>
      <c r="H41" s="6" t="s">
        <v>15</v>
      </c>
      <c r="I41" s="24">
        <v>0.01</v>
      </c>
      <c r="J41" s="10" t="s">
        <v>16</v>
      </c>
      <c r="K41" s="7"/>
      <c r="L41" s="8"/>
      <c r="N41" s="6" t="s">
        <v>15</v>
      </c>
      <c r="O41" s="24">
        <v>0.01</v>
      </c>
      <c r="P41" s="10" t="s">
        <v>16</v>
      </c>
      <c r="Q41" s="7"/>
      <c r="R41" s="8"/>
    </row>
    <row r="42" spans="2:18" ht="14.25" customHeight="1" x14ac:dyDescent="0.25">
      <c r="B42" s="6"/>
      <c r="C42" s="7"/>
      <c r="D42" s="7"/>
      <c r="E42" s="7"/>
      <c r="F42" s="8"/>
      <c r="H42" s="6"/>
      <c r="I42" s="7"/>
      <c r="J42" s="7"/>
      <c r="K42" s="7"/>
      <c r="L42" s="8"/>
      <c r="N42" s="6"/>
      <c r="O42" s="7"/>
      <c r="P42" s="7"/>
      <c r="Q42" s="7"/>
      <c r="R42" s="8"/>
    </row>
    <row r="43" spans="2:18" ht="14.25" customHeight="1" x14ac:dyDescent="0.25">
      <c r="B43" s="17" t="s">
        <v>17</v>
      </c>
      <c r="C43" s="16">
        <f>C41*D40</f>
        <v>3.7854100000000002</v>
      </c>
      <c r="D43" s="10" t="s">
        <v>40</v>
      </c>
      <c r="E43" s="7"/>
      <c r="F43" s="8"/>
      <c r="H43" s="17" t="s">
        <v>17</v>
      </c>
      <c r="I43" s="16">
        <f>I41*J40</f>
        <v>3.7854100000000002</v>
      </c>
      <c r="J43" s="10" t="s">
        <v>40</v>
      </c>
      <c r="K43" s="7"/>
      <c r="L43" s="8"/>
      <c r="N43" s="17" t="s">
        <v>17</v>
      </c>
      <c r="O43" s="16">
        <f>O41*P40</f>
        <v>3.7854100000000002</v>
      </c>
      <c r="P43" s="10" t="s">
        <v>40</v>
      </c>
      <c r="Q43" s="7"/>
      <c r="R43" s="8"/>
    </row>
    <row r="44" spans="2:18" ht="14.25" customHeight="1" x14ac:dyDescent="0.25">
      <c r="B44" s="17" t="s">
        <v>17</v>
      </c>
      <c r="C44" s="16">
        <f>C43/B38</f>
        <v>6.534418775830912</v>
      </c>
      <c r="D44" s="10" t="s">
        <v>41</v>
      </c>
      <c r="E44" s="7"/>
      <c r="F44" s="8"/>
      <c r="H44" s="17" t="s">
        <v>17</v>
      </c>
      <c r="I44" s="16">
        <f>I43/H38</f>
        <v>5.6582574296894848</v>
      </c>
      <c r="J44" s="10" t="s">
        <v>29</v>
      </c>
      <c r="K44" s="7"/>
      <c r="L44" s="8"/>
      <c r="N44" s="17" t="s">
        <v>17</v>
      </c>
      <c r="O44" s="16">
        <f>O43/N38</f>
        <v>5.6984323421583625</v>
      </c>
      <c r="P44" s="10" t="s">
        <v>30</v>
      </c>
      <c r="Q44" s="7"/>
      <c r="R44" s="8"/>
    </row>
    <row r="45" spans="2:18" ht="14.25" customHeight="1" x14ac:dyDescent="0.25">
      <c r="B45" s="9"/>
      <c r="C45" s="7"/>
      <c r="D45" s="7"/>
      <c r="E45" s="7"/>
      <c r="F45" s="8"/>
      <c r="H45" s="9"/>
      <c r="I45" s="7"/>
      <c r="J45" s="7"/>
      <c r="K45" s="7"/>
      <c r="L45" s="8"/>
      <c r="N45" s="9"/>
      <c r="O45" s="7"/>
      <c r="P45" s="7"/>
      <c r="Q45" s="7"/>
      <c r="R45" s="8"/>
    </row>
    <row r="46" spans="2:18" ht="14.25" customHeight="1" x14ac:dyDescent="0.25">
      <c r="B46" s="17" t="s">
        <v>15</v>
      </c>
      <c r="C46" s="24">
        <v>10</v>
      </c>
      <c r="D46" s="10" t="s">
        <v>38</v>
      </c>
      <c r="E46" s="10">
        <f>C41</f>
        <v>0.01</v>
      </c>
      <c r="F46" s="11" t="s">
        <v>22</v>
      </c>
      <c r="H46" s="17" t="s">
        <v>15</v>
      </c>
      <c r="I46" s="24">
        <v>10</v>
      </c>
      <c r="J46" s="10" t="s">
        <v>38</v>
      </c>
      <c r="K46" s="10">
        <f>I41</f>
        <v>0.01</v>
      </c>
      <c r="L46" s="11" t="s">
        <v>22</v>
      </c>
      <c r="N46" s="17" t="s">
        <v>15</v>
      </c>
      <c r="O46" s="24">
        <v>10</v>
      </c>
      <c r="P46" s="10" t="s">
        <v>38</v>
      </c>
      <c r="Q46" s="10">
        <f>O41</f>
        <v>0.01</v>
      </c>
      <c r="R46" s="11" t="s">
        <v>22</v>
      </c>
    </row>
    <row r="47" spans="2:18" ht="14.25" customHeight="1" x14ac:dyDescent="0.25">
      <c r="B47" s="18">
        <f>C44</f>
        <v>6.534418775830912</v>
      </c>
      <c r="C47" s="10" t="s">
        <v>24</v>
      </c>
      <c r="D47" s="10">
        <f>C46</f>
        <v>10</v>
      </c>
      <c r="E47" s="10" t="s">
        <v>25</v>
      </c>
      <c r="F47" s="8"/>
      <c r="H47" s="18">
        <f>I44</f>
        <v>5.6582574296894848</v>
      </c>
      <c r="I47" s="10" t="s">
        <v>24</v>
      </c>
      <c r="J47" s="10">
        <f>I46</f>
        <v>10</v>
      </c>
      <c r="K47" s="10" t="s">
        <v>25</v>
      </c>
      <c r="L47" s="8"/>
      <c r="N47" s="18">
        <f>O44</f>
        <v>5.6984323421583625</v>
      </c>
      <c r="O47" s="10" t="s">
        <v>24</v>
      </c>
      <c r="P47" s="10">
        <f>O46</f>
        <v>10</v>
      </c>
      <c r="Q47" s="10" t="s">
        <v>25</v>
      </c>
      <c r="R47" s="8"/>
    </row>
    <row r="48" spans="2:18" ht="14.25" customHeight="1" x14ac:dyDescent="0.25">
      <c r="B48" s="18">
        <f>D48/D47*B47</f>
        <v>326.72093879154562</v>
      </c>
      <c r="C48" s="10" t="s">
        <v>24</v>
      </c>
      <c r="D48" s="10">
        <v>500</v>
      </c>
      <c r="E48" s="10" t="s">
        <v>25</v>
      </c>
      <c r="F48" s="8"/>
      <c r="H48" s="18">
        <f>J48/J47*H47</f>
        <v>282.91287148447424</v>
      </c>
      <c r="I48" s="10" t="s">
        <v>24</v>
      </c>
      <c r="J48" s="10">
        <v>500</v>
      </c>
      <c r="K48" s="10" t="s">
        <v>25</v>
      </c>
      <c r="L48" s="8"/>
      <c r="N48" s="18">
        <f>P48/P47*N47</f>
        <v>284.92161710791811</v>
      </c>
      <c r="O48" s="10" t="s">
        <v>24</v>
      </c>
      <c r="P48" s="10">
        <v>500</v>
      </c>
      <c r="Q48" s="10" t="s">
        <v>25</v>
      </c>
      <c r="R48" s="8"/>
    </row>
    <row r="49" spans="2:18" ht="14.25" customHeight="1" x14ac:dyDescent="0.25">
      <c r="B49" s="19">
        <f>B48*0.001</f>
        <v>0.32672093879154562</v>
      </c>
      <c r="C49" s="10" t="s">
        <v>26</v>
      </c>
      <c r="D49" s="10">
        <v>500</v>
      </c>
      <c r="E49" s="10" t="s">
        <v>25</v>
      </c>
      <c r="F49" s="8"/>
      <c r="H49" s="19">
        <f>H48*0.001</f>
        <v>0.28291287148447425</v>
      </c>
      <c r="I49" s="10" t="s">
        <v>26</v>
      </c>
      <c r="J49" s="10">
        <v>500</v>
      </c>
      <c r="K49" s="10" t="s">
        <v>25</v>
      </c>
      <c r="L49" s="8"/>
      <c r="N49" s="19">
        <f>N48*0.001</f>
        <v>0.28492161710791813</v>
      </c>
      <c r="O49" s="10" t="s">
        <v>26</v>
      </c>
      <c r="P49" s="10">
        <v>500</v>
      </c>
      <c r="Q49" s="10" t="s">
        <v>25</v>
      </c>
      <c r="R49" s="8"/>
    </row>
    <row r="50" spans="2:18" ht="14.25" customHeight="1" thickBot="1" x14ac:dyDescent="0.3">
      <c r="B50" s="20">
        <f>B49*2</f>
        <v>0.65344187758309125</v>
      </c>
      <c r="C50" s="21" t="s">
        <v>26</v>
      </c>
      <c r="D50" s="21">
        <v>1</v>
      </c>
      <c r="E50" s="21" t="s">
        <v>27</v>
      </c>
      <c r="F50" s="22"/>
      <c r="H50" s="20">
        <f>H49*2</f>
        <v>0.5658257429689485</v>
      </c>
      <c r="I50" s="21" t="s">
        <v>26</v>
      </c>
      <c r="J50" s="21">
        <v>1</v>
      </c>
      <c r="K50" s="21" t="s">
        <v>27</v>
      </c>
      <c r="L50" s="22"/>
      <c r="N50" s="20">
        <f>N49*2</f>
        <v>0.56984323421583627</v>
      </c>
      <c r="O50" s="21" t="s">
        <v>26</v>
      </c>
      <c r="P50" s="21">
        <v>1</v>
      </c>
      <c r="Q50" s="21" t="s">
        <v>27</v>
      </c>
      <c r="R50" s="22"/>
    </row>
    <row r="51" spans="2:18" ht="14.25" customHeight="1" x14ac:dyDescent="0.25"/>
    <row r="52" spans="2:18" ht="14.25" customHeight="1" x14ac:dyDescent="0.25"/>
    <row r="53" spans="2:18" ht="14.25" customHeight="1" x14ac:dyDescent="0.25"/>
    <row r="54" spans="2:18" ht="14.25" customHeight="1" x14ac:dyDescent="0.25"/>
    <row r="55" spans="2:18" ht="14.25" customHeight="1" x14ac:dyDescent="0.25"/>
    <row r="56" spans="2:18" ht="14.25" customHeight="1" x14ac:dyDescent="0.25"/>
    <row r="57" spans="2:18" ht="14.25" customHeight="1" x14ac:dyDescent="0.25"/>
    <row r="58" spans="2:18" ht="14.25" customHeight="1" x14ac:dyDescent="0.25"/>
    <row r="59" spans="2:18" ht="14.25" customHeight="1" x14ac:dyDescent="0.25"/>
    <row r="60" spans="2:18" ht="14.25" customHeight="1" x14ac:dyDescent="0.25"/>
    <row r="61" spans="2:18" ht="14.25" customHeight="1" x14ac:dyDescent="0.25"/>
    <row r="62" spans="2:18" ht="14.25" customHeight="1" x14ac:dyDescent="0.25"/>
    <row r="63" spans="2:18" ht="14.25" customHeight="1" x14ac:dyDescent="0.25"/>
    <row r="64" spans="2:18" ht="14.25" customHeight="1" x14ac:dyDescent="0.25"/>
    <row r="65" customFormat="1" ht="14.25" customHeight="1" x14ac:dyDescent="0.25"/>
    <row r="66" customFormat="1" ht="14.25" customHeight="1" x14ac:dyDescent="0.25"/>
    <row r="67" customFormat="1" ht="14.25" customHeight="1" x14ac:dyDescent="0.25"/>
    <row r="68" customFormat="1" ht="14.25" customHeight="1" x14ac:dyDescent="0.25"/>
    <row r="69" customFormat="1" ht="14.25" customHeight="1" x14ac:dyDescent="0.25"/>
    <row r="70" customFormat="1" ht="14.25" customHeight="1" x14ac:dyDescent="0.25"/>
    <row r="71" customFormat="1" ht="14.25" customHeight="1" x14ac:dyDescent="0.25"/>
    <row r="72" customFormat="1" ht="14.25" customHeight="1" x14ac:dyDescent="0.25"/>
    <row r="73" customFormat="1" ht="14.25" customHeight="1" x14ac:dyDescent="0.25"/>
    <row r="74" customFormat="1" ht="14.25" customHeight="1" x14ac:dyDescent="0.25"/>
    <row r="75" customFormat="1" ht="14.25" customHeight="1" x14ac:dyDescent="0.25"/>
    <row r="76" customFormat="1" ht="14.25" customHeight="1" x14ac:dyDescent="0.25"/>
    <row r="77" customFormat="1" ht="14.25" customHeight="1" x14ac:dyDescent="0.25"/>
    <row r="78" customFormat="1" ht="14.25" customHeight="1" x14ac:dyDescent="0.25"/>
    <row r="79" customFormat="1" ht="14.25" customHeight="1" x14ac:dyDescent="0.25"/>
    <row r="80" customFormat="1" ht="14.25" customHeight="1" x14ac:dyDescent="0.25"/>
    <row r="81" customFormat="1" ht="14.25" customHeight="1" x14ac:dyDescent="0.25"/>
    <row r="82" customFormat="1" ht="14.25" customHeight="1" x14ac:dyDescent="0.25"/>
    <row r="83" customFormat="1" ht="14.25" customHeight="1" x14ac:dyDescent="0.25"/>
    <row r="84" customFormat="1" ht="14.25" customHeight="1" x14ac:dyDescent="0.25"/>
    <row r="85" customFormat="1" ht="14.25" customHeight="1" x14ac:dyDescent="0.25"/>
    <row r="86" customFormat="1" ht="14.25" customHeight="1" x14ac:dyDescent="0.25"/>
    <row r="87" customFormat="1" ht="14.25" customHeight="1" x14ac:dyDescent="0.25"/>
    <row r="88" customFormat="1" ht="14.25" customHeight="1" x14ac:dyDescent="0.25"/>
    <row r="89" customFormat="1" ht="14.25" customHeight="1" x14ac:dyDescent="0.25"/>
    <row r="90" customFormat="1" ht="14.25" customHeight="1" x14ac:dyDescent="0.25"/>
    <row r="91" customFormat="1" ht="14.25" customHeight="1" x14ac:dyDescent="0.25"/>
    <row r="92" customFormat="1" ht="14.25" customHeight="1" x14ac:dyDescent="0.25"/>
    <row r="93" customFormat="1" ht="14.25" customHeight="1" x14ac:dyDescent="0.25"/>
    <row r="94" customFormat="1" ht="14.25" customHeight="1" x14ac:dyDescent="0.25"/>
    <row r="95" customFormat="1" ht="14.25" customHeight="1" x14ac:dyDescent="0.25"/>
    <row r="96" customFormat="1" ht="14.25" customHeight="1" x14ac:dyDescent="0.25"/>
    <row r="97" customFormat="1" ht="14.25" customHeight="1" x14ac:dyDescent="0.25"/>
    <row r="98" customFormat="1" ht="14.25" customHeight="1" x14ac:dyDescent="0.25"/>
    <row r="99" customFormat="1" ht="14.25" customHeight="1" x14ac:dyDescent="0.25"/>
    <row r="100" customFormat="1" ht="14.25" customHeight="1" x14ac:dyDescent="0.25"/>
    <row r="101" customFormat="1" ht="14.25" customHeight="1" x14ac:dyDescent="0.25"/>
    <row r="102" customFormat="1" ht="14.25" customHeight="1" x14ac:dyDescent="0.25"/>
    <row r="103" customFormat="1" ht="14.25" customHeight="1" x14ac:dyDescent="0.25"/>
    <row r="104" customFormat="1" ht="14.25" customHeight="1" x14ac:dyDescent="0.25"/>
    <row r="105" customFormat="1" ht="14.25" customHeight="1" x14ac:dyDescent="0.25"/>
    <row r="106" customFormat="1" ht="14.25" customHeight="1" x14ac:dyDescent="0.25"/>
    <row r="107" customFormat="1" ht="14.25" customHeight="1" x14ac:dyDescent="0.25"/>
    <row r="108" customFormat="1" ht="14.25" customHeight="1" x14ac:dyDescent="0.25"/>
    <row r="109" customFormat="1" ht="14.25" customHeight="1" x14ac:dyDescent="0.25"/>
    <row r="110" customFormat="1" ht="14.25" customHeight="1" x14ac:dyDescent="0.25"/>
    <row r="111" customFormat="1" ht="14.25" customHeight="1" x14ac:dyDescent="0.25"/>
    <row r="112" customFormat="1" ht="14.25" customHeight="1" x14ac:dyDescent="0.25"/>
    <row r="113" customFormat="1" ht="14.25" customHeight="1" x14ac:dyDescent="0.25"/>
    <row r="114" customFormat="1" ht="14.25" customHeight="1" x14ac:dyDescent="0.25"/>
    <row r="115" customFormat="1" ht="14.25" customHeight="1" x14ac:dyDescent="0.25"/>
    <row r="116" customFormat="1" ht="14.25" customHeight="1" x14ac:dyDescent="0.25"/>
    <row r="117" customFormat="1" ht="14.25" customHeight="1" x14ac:dyDescent="0.25"/>
    <row r="118" customFormat="1" ht="14.25" customHeight="1" x14ac:dyDescent="0.25"/>
    <row r="119" customFormat="1" ht="14.25" customHeight="1" x14ac:dyDescent="0.25"/>
    <row r="120" customFormat="1" ht="14.25" customHeight="1" x14ac:dyDescent="0.25"/>
    <row r="121" customFormat="1" ht="14.25" customHeight="1" x14ac:dyDescent="0.25"/>
    <row r="122" customFormat="1" ht="14.25" customHeight="1" x14ac:dyDescent="0.25"/>
    <row r="123" customFormat="1" ht="14.25" customHeight="1" x14ac:dyDescent="0.25"/>
    <row r="124" customFormat="1" ht="14.25" customHeight="1" x14ac:dyDescent="0.25"/>
    <row r="125" customFormat="1" ht="14.25" customHeight="1" x14ac:dyDescent="0.25"/>
    <row r="126" customFormat="1" ht="14.25" customHeight="1" x14ac:dyDescent="0.25"/>
    <row r="127" customFormat="1" ht="14.25" customHeight="1" x14ac:dyDescent="0.25"/>
    <row r="128" customFormat="1" ht="14.25" customHeight="1" x14ac:dyDescent="0.25"/>
    <row r="129" customFormat="1" ht="14.25" customHeight="1" x14ac:dyDescent="0.25"/>
    <row r="130" customFormat="1" ht="14.25" customHeight="1" x14ac:dyDescent="0.25"/>
    <row r="131" customFormat="1" ht="14.25" customHeight="1" x14ac:dyDescent="0.25"/>
    <row r="132" customFormat="1" ht="14.25" customHeight="1" x14ac:dyDescent="0.25"/>
    <row r="133" customFormat="1" ht="14.25" customHeight="1" x14ac:dyDescent="0.25"/>
    <row r="134" customFormat="1" ht="14.25" customHeight="1" x14ac:dyDescent="0.25"/>
    <row r="135" customFormat="1" ht="14.25" customHeight="1" x14ac:dyDescent="0.25"/>
    <row r="136" customFormat="1" ht="14.25" customHeight="1" x14ac:dyDescent="0.25"/>
    <row r="137" customFormat="1" ht="14.25" customHeight="1" x14ac:dyDescent="0.25"/>
    <row r="138" customFormat="1" ht="14.25" customHeight="1" x14ac:dyDescent="0.25"/>
    <row r="139" customFormat="1" ht="14.25" customHeight="1" x14ac:dyDescent="0.25"/>
    <row r="140" customFormat="1" ht="14.25" customHeight="1" x14ac:dyDescent="0.25"/>
    <row r="141" customFormat="1" ht="14.25" customHeight="1" x14ac:dyDescent="0.25"/>
    <row r="142" customFormat="1" ht="14.25" customHeight="1" x14ac:dyDescent="0.25"/>
    <row r="143" customFormat="1" ht="14.25" customHeight="1" x14ac:dyDescent="0.25"/>
    <row r="144" customFormat="1" ht="14.25" customHeight="1" x14ac:dyDescent="0.25"/>
    <row r="145" customFormat="1" ht="14.25" customHeight="1" x14ac:dyDescent="0.25"/>
    <row r="146" customFormat="1" ht="14.25" customHeight="1" x14ac:dyDescent="0.25"/>
    <row r="147" customFormat="1" ht="14.25" customHeight="1" x14ac:dyDescent="0.25"/>
    <row r="148" customFormat="1" ht="14.25" customHeight="1" x14ac:dyDescent="0.25"/>
    <row r="149" customFormat="1" ht="14.25" customHeight="1" x14ac:dyDescent="0.25"/>
    <row r="150" customFormat="1" ht="14.25" customHeight="1" x14ac:dyDescent="0.25"/>
    <row r="151" customFormat="1" ht="14.25" customHeight="1" x14ac:dyDescent="0.25"/>
    <row r="152" customFormat="1" ht="14.25" customHeight="1" x14ac:dyDescent="0.25"/>
    <row r="153" customFormat="1" ht="14.25" customHeight="1" x14ac:dyDescent="0.25"/>
    <row r="154" customFormat="1" ht="14.25" customHeight="1" x14ac:dyDescent="0.25"/>
    <row r="155" customFormat="1" ht="14.25" customHeight="1" x14ac:dyDescent="0.25"/>
    <row r="156" customFormat="1" ht="14.25" customHeight="1" x14ac:dyDescent="0.25"/>
    <row r="157" customFormat="1" ht="14.25" customHeight="1" x14ac:dyDescent="0.25"/>
    <row r="158" customFormat="1" ht="14.25" customHeight="1" x14ac:dyDescent="0.25"/>
    <row r="159" customFormat="1" ht="14.25" customHeight="1" x14ac:dyDescent="0.25"/>
    <row r="160" customFormat="1" ht="14.25" customHeight="1" x14ac:dyDescent="0.25"/>
    <row r="161" customFormat="1" ht="14.25" customHeight="1" x14ac:dyDescent="0.25"/>
    <row r="162" customFormat="1" ht="14.25" customHeight="1" x14ac:dyDescent="0.25"/>
    <row r="163" customFormat="1" ht="14.25" customHeight="1" x14ac:dyDescent="0.25"/>
    <row r="164" customFormat="1" ht="14.25" customHeight="1" x14ac:dyDescent="0.25"/>
    <row r="165" customFormat="1" ht="14.25" customHeight="1" x14ac:dyDescent="0.25"/>
    <row r="166" customFormat="1" ht="14.25" customHeight="1" x14ac:dyDescent="0.25"/>
    <row r="167" customFormat="1" ht="14.25" customHeight="1" x14ac:dyDescent="0.25"/>
    <row r="168" customFormat="1" ht="14.25" customHeight="1" x14ac:dyDescent="0.25"/>
    <row r="169" customFormat="1" ht="14.25" customHeight="1" x14ac:dyDescent="0.25"/>
    <row r="170" customFormat="1" ht="14.25" customHeight="1" x14ac:dyDescent="0.25"/>
    <row r="171" customFormat="1" ht="14.25" customHeight="1" x14ac:dyDescent="0.25"/>
    <row r="172" customFormat="1" ht="14.25" customHeight="1" x14ac:dyDescent="0.25"/>
    <row r="173" customFormat="1" ht="14.25" customHeight="1" x14ac:dyDescent="0.25"/>
    <row r="174" customFormat="1" ht="14.25" customHeight="1" x14ac:dyDescent="0.25"/>
    <row r="175" customFormat="1" ht="14.25" customHeight="1" x14ac:dyDescent="0.25"/>
    <row r="176" customFormat="1" ht="14.25" customHeight="1" x14ac:dyDescent="0.25"/>
    <row r="177" customFormat="1" ht="14.25" customHeight="1" x14ac:dyDescent="0.25"/>
    <row r="178" customFormat="1" ht="14.25" customHeight="1" x14ac:dyDescent="0.25"/>
    <row r="179" customFormat="1" ht="14.25" customHeight="1" x14ac:dyDescent="0.25"/>
    <row r="180" customFormat="1" ht="14.25" customHeight="1" x14ac:dyDescent="0.25"/>
    <row r="181" customFormat="1" ht="14.25" customHeight="1" x14ac:dyDescent="0.25"/>
    <row r="182" customFormat="1" ht="14.25" customHeight="1" x14ac:dyDescent="0.25"/>
    <row r="183" customFormat="1" ht="14.25" customHeight="1" x14ac:dyDescent="0.25"/>
    <row r="184" customFormat="1" ht="14.25" customHeight="1" x14ac:dyDescent="0.25"/>
    <row r="185" customFormat="1" ht="14.25" customHeight="1" x14ac:dyDescent="0.25"/>
    <row r="186" customFormat="1" ht="14.25" customHeight="1" x14ac:dyDescent="0.25"/>
    <row r="187" customFormat="1" ht="14.25" customHeight="1" x14ac:dyDescent="0.25"/>
    <row r="188" customFormat="1" ht="14.25" customHeight="1" x14ac:dyDescent="0.25"/>
    <row r="189" customFormat="1" ht="14.25" customHeight="1" x14ac:dyDescent="0.25"/>
    <row r="190" customFormat="1" ht="14.25" customHeight="1" x14ac:dyDescent="0.25"/>
    <row r="191" customFormat="1" ht="14.25" customHeight="1" x14ac:dyDescent="0.25"/>
    <row r="192" customFormat="1" ht="14.25" customHeight="1" x14ac:dyDescent="0.25"/>
    <row r="193" customFormat="1" ht="14.25" customHeight="1" x14ac:dyDescent="0.25"/>
    <row r="194" customFormat="1" ht="14.25" customHeight="1" x14ac:dyDescent="0.25"/>
    <row r="195" customFormat="1" ht="14.25" customHeight="1" x14ac:dyDescent="0.25"/>
    <row r="196" customFormat="1" ht="14.25" customHeight="1" x14ac:dyDescent="0.25"/>
    <row r="197" customFormat="1" ht="14.25" customHeight="1" x14ac:dyDescent="0.25"/>
    <row r="198" customFormat="1" ht="14.25" customHeight="1" x14ac:dyDescent="0.25"/>
    <row r="199" customFormat="1" ht="14.25" customHeight="1" x14ac:dyDescent="0.25"/>
    <row r="200" customFormat="1" ht="14.25" customHeight="1" x14ac:dyDescent="0.25"/>
    <row r="201" customFormat="1" ht="14.25" customHeight="1" x14ac:dyDescent="0.25"/>
    <row r="202" customFormat="1" ht="14.25" customHeight="1" x14ac:dyDescent="0.25"/>
    <row r="203" customFormat="1" ht="14.25" customHeight="1" x14ac:dyDescent="0.25"/>
    <row r="204" customFormat="1" ht="14.25" customHeight="1" x14ac:dyDescent="0.25"/>
    <row r="205" customFormat="1" ht="14.25" customHeight="1" x14ac:dyDescent="0.25"/>
    <row r="206" customFormat="1" ht="14.25" customHeight="1" x14ac:dyDescent="0.25"/>
    <row r="207" customFormat="1" ht="14.25" customHeight="1" x14ac:dyDescent="0.25"/>
    <row r="208" customFormat="1" ht="14.25" customHeight="1" x14ac:dyDescent="0.25"/>
    <row r="209" customFormat="1" ht="14.25" customHeight="1" x14ac:dyDescent="0.25"/>
    <row r="210" customFormat="1" ht="14.25" customHeight="1" x14ac:dyDescent="0.25"/>
    <row r="211" customFormat="1" ht="14.25" customHeight="1" x14ac:dyDescent="0.25"/>
    <row r="212" customFormat="1" ht="14.25" customHeight="1" x14ac:dyDescent="0.25"/>
    <row r="213" customFormat="1" ht="14.25" customHeight="1" x14ac:dyDescent="0.25"/>
    <row r="214" customFormat="1" ht="14.25" customHeight="1" x14ac:dyDescent="0.25"/>
    <row r="215" customFormat="1" ht="14.25" customHeight="1" x14ac:dyDescent="0.25"/>
    <row r="216" customFormat="1" ht="14.25" customHeight="1" x14ac:dyDescent="0.25"/>
    <row r="217" customFormat="1" ht="14.25" customHeight="1" x14ac:dyDescent="0.25"/>
    <row r="218" customFormat="1" ht="14.25" customHeight="1" x14ac:dyDescent="0.25"/>
    <row r="219" customFormat="1" ht="14.25" customHeight="1" x14ac:dyDescent="0.25"/>
    <row r="220" customFormat="1" ht="14.25" customHeight="1" x14ac:dyDescent="0.25"/>
    <row r="221" customFormat="1" ht="14.25" customHeight="1" x14ac:dyDescent="0.25"/>
    <row r="222" customFormat="1" ht="14.2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</sheetData>
  <sheetProtection algorithmName="SHA-512" hashValue="4uNtOld2jpgyU00S8mFTZaZ1248OaVtWWqj66Mc9JbIiwykNG3Oda6Iv0HemSz1/5dzblMBlWTPOGtU6NThQEg==" saltValue="LJ/D40LAu2U813tgPitmvA==" spinCount="100000" sheet="1" objects="1" scenarios="1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Dosing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Hicks</dc:creator>
  <cp:lastModifiedBy>David Hicks</cp:lastModifiedBy>
  <dcterms:created xsi:type="dcterms:W3CDTF">2022-09-24T11:36:07Z</dcterms:created>
  <dcterms:modified xsi:type="dcterms:W3CDTF">2022-11-08T19:04:19Z</dcterms:modified>
</cp:coreProperties>
</file>