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olors1.xml" ContentType="application/vnd.ms-office.chartcolorstyle+xml"/>
  <Override PartName="/xl/charts/colors2.xml" ContentType="application/vnd.ms-office.chartcolorstyle+xml"/>
  <Override PartName="/xl/charts/colors3.xml" ContentType="application/vnd.ms-office.chartcolorstyle+xml"/>
  <Override PartName="/xl/charts/colors4.xml" ContentType="application/vnd.ms-office.chartcolorstyle+xml"/>
  <Override PartName="/xl/charts/colors5.xml" ContentType="application/vnd.ms-office.chartcolorstyle+xml"/>
  <Override PartName="/xl/charts/colors6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charts/style3.xml" ContentType="application/vnd.ms-office.chartstyle+xml"/>
  <Override PartName="/xl/charts/style4.xml" ContentType="application/vnd.ms-office.chartstyle+xml"/>
  <Override PartName="/xl/charts/style5.xml" ContentType="application/vnd.ms-office.chartstyle+xml"/>
  <Override PartName="/xl/charts/style6.xml" ContentType="application/vnd.ms-office.chartstyl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56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<sst xmlns="http://schemas.openxmlformats.org/spreadsheetml/2006/main" count="28" uniqueCount="20">
  <si>
    <t>K7V2</t>
  </si>
  <si>
    <t>白A</t>
  </si>
  <si>
    <t>天蓝B</t>
  </si>
  <si>
    <t>蓝C</t>
  </si>
  <si>
    <t>紫D</t>
  </si>
  <si>
    <t>红绿E</t>
  </si>
  <si>
    <t>v2倍数：</t>
  </si>
  <si>
    <t>官方比例</t>
  </si>
  <si>
    <t>K7V3</t>
  </si>
  <si>
    <t>红</t>
  </si>
  <si>
    <t>绿</t>
  </si>
  <si>
    <t>K7V3  LED比例</t>
  </si>
  <si>
    <t>天蓝B LED 6:8</t>
  </si>
  <si>
    <t>蓝C LED6:8+x</t>
  </si>
  <si>
    <t>紫D LED 2:3</t>
  </si>
  <si>
    <t>当前</t>
  </si>
  <si>
    <t>天蓝补偿非/8</t>
  </si>
  <si>
    <t>倍数：</t>
  </si>
  <si>
    <t xml:space="preserve"> </t>
  </si>
  <si>
    <t>数据：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</si>
</sst>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1"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3B9E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6" borderId="13" applyNumberFormat="0" applyFon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4" fillId="20" borderId="16" applyNumberFormat="0" applyAlignment="0" applyProtection="0">
      <alignment vertical="center"/>
    </xf>
    <xf numFmtId="0" fontId="15" fillId="20" borderId="12" applyNumberFormat="0" applyAlignment="0" applyProtection="0">
      <alignment vertical="center"/>
    </xf>
    <xf numFmtId="0" fontId="16" fillId="21" borderId="17" applyNumberFormat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176" fontId="0" fillId="0" borderId="5" xfId="0" applyNumberFormat="1" applyBorder="1">
      <alignment vertical="center"/>
    </xf>
    <xf numFmtId="176" fontId="0" fillId="2" borderId="5" xfId="0" applyNumberFormat="1" applyFill="1" applyBorder="1">
      <alignment vertical="center"/>
    </xf>
    <xf numFmtId="176" fontId="1" fillId="3" borderId="5" xfId="0" applyNumberFormat="1" applyFont="1" applyFill="1" applyBorder="1">
      <alignment vertical="center"/>
    </xf>
    <xf numFmtId="176" fontId="1" fillId="4" borderId="5" xfId="0" applyNumberFormat="1" applyFont="1" applyFill="1" applyBorder="1">
      <alignment vertical="center"/>
    </xf>
    <xf numFmtId="176" fontId="0" fillId="5" borderId="5" xfId="0" applyNumberFormat="1" applyFill="1" applyBorder="1">
      <alignment vertical="center"/>
    </xf>
    <xf numFmtId="20" fontId="0" fillId="6" borderId="4" xfId="0" applyNumberFormat="1" applyFill="1" applyBorder="1">
      <alignment vertical="center"/>
    </xf>
    <xf numFmtId="176" fontId="0" fillId="6" borderId="5" xfId="0" applyNumberFormat="1" applyFill="1" applyBorder="1">
      <alignment vertical="center"/>
    </xf>
    <xf numFmtId="20" fontId="0" fillId="0" borderId="4" xfId="0" applyNumberFormat="1" applyBorder="1">
      <alignment vertical="center"/>
    </xf>
    <xf numFmtId="20" fontId="0" fillId="0" borderId="6" xfId="0" applyNumberFormat="1" applyBorder="1">
      <alignment vertical="center"/>
    </xf>
    <xf numFmtId="0" fontId="0" fillId="0" borderId="6" xfId="0" applyBorder="1">
      <alignment vertical="center"/>
    </xf>
    <xf numFmtId="177" fontId="0" fillId="0" borderId="0" xfId="0" applyNumberFormat="1">
      <alignment vertical="center"/>
    </xf>
    <xf numFmtId="0" fontId="0" fillId="0" borderId="7" xfId="0" applyBorder="1">
      <alignment vertical="center"/>
    </xf>
    <xf numFmtId="177" fontId="0" fillId="0" borderId="8" xfId="0" applyNumberFormat="1" applyBorder="1">
      <alignment vertical="center"/>
    </xf>
    <xf numFmtId="176" fontId="0" fillId="0" borderId="8" xfId="0" applyNumberFormat="1" applyBorder="1">
      <alignment vertical="center"/>
    </xf>
    <xf numFmtId="0" fontId="0" fillId="0" borderId="8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176" fontId="1" fillId="7" borderId="5" xfId="0" applyNumberFormat="1" applyFont="1" applyFill="1" applyBorder="1">
      <alignment vertical="center"/>
    </xf>
    <xf numFmtId="176" fontId="1" fillId="8" borderId="5" xfId="0" applyNumberFormat="1" applyFont="1" applyFill="1" applyBorder="1">
      <alignment vertical="center"/>
    </xf>
    <xf numFmtId="20" fontId="0" fillId="0" borderId="5" xfId="0" applyNumberFormat="1" applyBorder="1">
      <alignment vertical="center"/>
    </xf>
    <xf numFmtId="0" fontId="0" fillId="5" borderId="0" xfId="0" applyFill="1">
      <alignment vertical="center"/>
    </xf>
    <xf numFmtId="176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1" fillId="9" borderId="5" xfId="0" applyNumberFormat="1" applyFont="1" applyFill="1" applyBorder="1">
      <alignment vertical="center"/>
    </xf>
    <xf numFmtId="176" fontId="1" fillId="10" borderId="5" xfId="0" applyNumberFormat="1" applyFont="1" applyFill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4DDA"/>
      <color rgb="00003B9E"/>
      <color rgb="007360D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Sheet1!$C$26</c:f>
              <c:strCache>
                <c:ptCount val="1"/>
                <c:pt idx="0">
                  <c:v>白A</c:v>
                </c:pt>
              </c:strCache>
            </c:strRef>
          </c:tx>
          <c:spPr>
            <a:ln w="22225" cap="rnd">
              <a:solidFill>
                <a:schemeClr val="bg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Sheet1!$C$27:$C$39</c:f>
              <c:numCache>
                <c:formatCode>0_ 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1.86666666666667</c:v>
                </c:pt>
                <c:pt idx="4">
                  <c:v>3.73333333333333</c:v>
                </c:pt>
                <c:pt idx="5">
                  <c:v>5.6</c:v>
                </c:pt>
                <c:pt idx="6">
                  <c:v>7</c:v>
                </c:pt>
                <c:pt idx="7">
                  <c:v>5.6</c:v>
                </c:pt>
                <c:pt idx="8">
                  <c:v>3.73333333333333</c:v>
                </c:pt>
                <c:pt idx="9">
                  <c:v>1.86666666666667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Sheet1!$D$26</c:f>
              <c:strCache>
                <c:ptCount val="1"/>
                <c:pt idx="0">
                  <c:v>天蓝B</c:v>
                </c:pt>
              </c:strCache>
            </c:strRef>
          </c:tx>
          <c:spPr>
            <a:ln w="22225" cap="rnd">
              <a:solidFill>
                <a:srgbClr val="00B0F0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Sheet1!$D$27:$D$39</c:f>
              <c:numCache>
                <c:formatCode>0_ </c:formatCode>
                <c:ptCount val="13"/>
                <c:pt idx="0">
                  <c:v>0</c:v>
                </c:pt>
                <c:pt idx="1">
                  <c:v>11.75</c:v>
                </c:pt>
                <c:pt idx="2">
                  <c:v>23.5</c:v>
                </c:pt>
                <c:pt idx="3">
                  <c:v>29.7666666666667</c:v>
                </c:pt>
                <c:pt idx="4">
                  <c:v>36.0333333333333</c:v>
                </c:pt>
                <c:pt idx="5">
                  <c:v>42.3</c:v>
                </c:pt>
                <c:pt idx="6">
                  <c:v>51.7</c:v>
                </c:pt>
                <c:pt idx="7">
                  <c:v>42.3</c:v>
                </c:pt>
                <c:pt idx="8">
                  <c:v>36.0333333333333</c:v>
                </c:pt>
                <c:pt idx="9">
                  <c:v>29.7666666666667</c:v>
                </c:pt>
                <c:pt idx="10">
                  <c:v>23.5</c:v>
                </c:pt>
                <c:pt idx="11">
                  <c:v>11.75</c:v>
                </c:pt>
                <c:pt idx="12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Sheet1!$E$26</c:f>
              <c:strCache>
                <c:ptCount val="1"/>
                <c:pt idx="0">
                  <c:v>蓝C</c:v>
                </c:pt>
              </c:strCache>
            </c:strRef>
          </c:tx>
          <c:spPr>
            <a:ln w="22225" cap="rnd">
              <a:solidFill>
                <a:srgbClr val="002060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Sheet1!$E$27:$E$39</c:f>
              <c:numCache>
                <c:formatCode>0_ </c:formatCode>
                <c:ptCount val="13"/>
                <c:pt idx="0">
                  <c:v>0</c:v>
                </c:pt>
                <c:pt idx="1">
                  <c:v>7.5</c:v>
                </c:pt>
                <c:pt idx="2">
                  <c:v>15</c:v>
                </c:pt>
                <c:pt idx="3">
                  <c:v>19</c:v>
                </c:pt>
                <c:pt idx="4">
                  <c:v>23</c:v>
                </c:pt>
                <c:pt idx="5">
                  <c:v>27</c:v>
                </c:pt>
                <c:pt idx="6">
                  <c:v>33</c:v>
                </c:pt>
                <c:pt idx="7">
                  <c:v>27</c:v>
                </c:pt>
                <c:pt idx="8">
                  <c:v>23</c:v>
                </c:pt>
                <c:pt idx="9">
                  <c:v>19</c:v>
                </c:pt>
                <c:pt idx="10">
                  <c:v>15</c:v>
                </c:pt>
                <c:pt idx="11">
                  <c:v>7.5</c:v>
                </c:pt>
                <c:pt idx="12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Sheet1!$F$26</c:f>
              <c:strCache>
                <c:ptCount val="1"/>
                <c:pt idx="0">
                  <c:v>紫D</c:v>
                </c:pt>
              </c:strCache>
            </c:strRef>
          </c:tx>
          <c:spPr>
            <a:ln w="22225" cap="rnd">
              <a:solidFill>
                <a:srgbClr val="7030A0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Sheet1!$F$27:$F$39</c:f>
              <c:numCache>
                <c:formatCode>0_ </c:formatCode>
                <c:ptCount val="13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18.3333333333333</c:v>
                </c:pt>
                <c:pt idx="4">
                  <c:v>26.6666666666667</c:v>
                </c:pt>
                <c:pt idx="5">
                  <c:v>35</c:v>
                </c:pt>
                <c:pt idx="6">
                  <c:v>45</c:v>
                </c:pt>
                <c:pt idx="7">
                  <c:v>35</c:v>
                </c:pt>
                <c:pt idx="8">
                  <c:v>26.6666666666667</c:v>
                </c:pt>
                <c:pt idx="9">
                  <c:v>18.3333333333333</c:v>
                </c:pt>
                <c:pt idx="10">
                  <c:v>10</c:v>
                </c:pt>
                <c:pt idx="11">
                  <c:v>5</c:v>
                </c:pt>
                <c:pt idx="12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Sheet1!$G$26</c:f>
              <c:strCache>
                <c:ptCount val="1"/>
                <c:pt idx="0">
                  <c:v>红</c:v>
                </c:pt>
              </c:strCache>
            </c:strRef>
          </c:tx>
          <c:spPr>
            <a:ln w="22225" cap="rnd">
              <a:solidFill>
                <a:srgbClr val="FF0000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Sheet1!$G$27:$G$39</c:f>
              <c:numCache>
                <c:formatCode>0_ </c:formatCode>
                <c:ptCount val="13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7.33333333333333</c:v>
                </c:pt>
                <c:pt idx="4">
                  <c:v>10.6666666666667</c:v>
                </c:pt>
                <c:pt idx="5">
                  <c:v>14</c:v>
                </c:pt>
                <c:pt idx="6">
                  <c:v>18</c:v>
                </c:pt>
                <c:pt idx="7">
                  <c:v>14</c:v>
                </c:pt>
                <c:pt idx="8">
                  <c:v>10.6666666666667</c:v>
                </c:pt>
                <c:pt idx="9">
                  <c:v>7.33333333333333</c:v>
                </c:pt>
                <c:pt idx="10">
                  <c:v>4</c:v>
                </c:pt>
                <c:pt idx="11">
                  <c:v>2</c:v>
                </c:pt>
                <c:pt idx="12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Sheet1!$H$26</c:f>
              <c:strCache>
                <c:ptCount val="1"/>
                <c:pt idx="0">
                  <c:v>绿</c:v>
                </c:pt>
              </c:strCache>
            </c:strRef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Sheet1!$H$27:$H$39</c:f>
              <c:numCache>
                <c:formatCode>0_ </c:formatCode>
                <c:ptCount val="13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7.33333333333333</c:v>
                </c:pt>
                <c:pt idx="4">
                  <c:v>10.6666666666667</c:v>
                </c:pt>
                <c:pt idx="5">
                  <c:v>14</c:v>
                </c:pt>
                <c:pt idx="6">
                  <c:v>18</c:v>
                </c:pt>
                <c:pt idx="7">
                  <c:v>14</c:v>
                </c:pt>
                <c:pt idx="8">
                  <c:v>10.6666666666667</c:v>
                </c:pt>
                <c:pt idx="9">
                  <c:v>7.33333333333333</c:v>
                </c:pt>
                <c:pt idx="10">
                  <c:v>4</c:v>
                </c:pt>
                <c:pt idx="11">
                  <c:v>2</c:v>
                </c:pt>
                <c:pt idx="1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0"/>
        <c:smooth val="0"/>
        <c:axId val="949863107"/>
        <c:axId val="27727640"/>
      </c:lineChart>
      <c:catAx>
        <c:axId val="94986310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27727640"/>
        <c:crosses val="autoZero"/>
        <c:auto val="1"/>
        <c:lblAlgn val="ctr"/>
        <c:lblOffset val="100"/>
        <c:noMultiLvlLbl val="0"/>
      </c:catAx>
      <c:valAx>
        <c:axId val="2772764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9498631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Sheet1!$C$44</c:f>
              <c:strCache>
                <c:ptCount val="1"/>
                <c:pt idx="0">
                  <c:v>白A</c:v>
                </c:pt>
              </c:strCache>
            </c:strRef>
          </c:tx>
          <c:spPr>
            <a:ln w="22225" cap="rnd">
              <a:solidFill>
                <a:schemeClr val="bg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Sheet1!$B$45:$B$57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Sheet1!$C$45:$C$57</c:f>
              <c:numCache>
                <c:formatCode>0_ 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3</c:v>
                </c:pt>
                <c:pt idx="5">
                  <c:v>5</c:v>
                </c:pt>
                <c:pt idx="6">
                  <c:v>6</c:v>
                </c:pt>
                <c:pt idx="7">
                  <c:v>5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Sheet1!$D$44</c:f>
              <c:strCache>
                <c:ptCount val="1"/>
                <c:pt idx="0">
                  <c:v>天蓝B LED 6:8</c:v>
                </c:pt>
              </c:strCache>
            </c:strRef>
          </c:tx>
          <c:spPr>
            <a:ln w="22225" cap="rnd">
              <a:solidFill>
                <a:srgbClr val="00B0F0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Sheet1!$B$45:$B$57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Sheet1!$D$45:$D$57</c:f>
              <c:numCache>
                <c:formatCode>0_ </c:formatCode>
                <c:ptCount val="13"/>
                <c:pt idx="0">
                  <c:v>0</c:v>
                </c:pt>
                <c:pt idx="1">
                  <c:v>11</c:v>
                </c:pt>
                <c:pt idx="2">
                  <c:v>22</c:v>
                </c:pt>
                <c:pt idx="3">
                  <c:v>27</c:v>
                </c:pt>
                <c:pt idx="4">
                  <c:v>32</c:v>
                </c:pt>
                <c:pt idx="5">
                  <c:v>37</c:v>
                </c:pt>
                <c:pt idx="6">
                  <c:v>44</c:v>
                </c:pt>
                <c:pt idx="7">
                  <c:v>37</c:v>
                </c:pt>
                <c:pt idx="8">
                  <c:v>32</c:v>
                </c:pt>
                <c:pt idx="9">
                  <c:v>27</c:v>
                </c:pt>
                <c:pt idx="10">
                  <c:v>22</c:v>
                </c:pt>
                <c:pt idx="11">
                  <c:v>11</c:v>
                </c:pt>
                <c:pt idx="12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Sheet1!$E$44</c:f>
              <c:strCache>
                <c:ptCount val="1"/>
                <c:pt idx="0">
                  <c:v>蓝C LED6:8+x</c:v>
                </c:pt>
              </c:strCache>
            </c:strRef>
          </c:tx>
          <c:spPr>
            <a:ln w="22225" cap="rnd">
              <a:solidFill>
                <a:srgbClr val="002060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Sheet1!$B$45:$B$57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Sheet1!$E$45:$E$57</c:f>
              <c:numCache>
                <c:formatCode>0_ </c:formatCode>
                <c:ptCount val="13"/>
                <c:pt idx="0">
                  <c:v>0</c:v>
                </c:pt>
                <c:pt idx="1">
                  <c:v>11</c:v>
                </c:pt>
                <c:pt idx="2">
                  <c:v>23</c:v>
                </c:pt>
                <c:pt idx="3">
                  <c:v>29</c:v>
                </c:pt>
                <c:pt idx="4">
                  <c:v>35</c:v>
                </c:pt>
                <c:pt idx="5">
                  <c:v>41</c:v>
                </c:pt>
                <c:pt idx="6">
                  <c:v>50</c:v>
                </c:pt>
                <c:pt idx="7">
                  <c:v>41</c:v>
                </c:pt>
                <c:pt idx="8">
                  <c:v>35</c:v>
                </c:pt>
                <c:pt idx="9">
                  <c:v>29</c:v>
                </c:pt>
                <c:pt idx="10">
                  <c:v>23</c:v>
                </c:pt>
                <c:pt idx="11">
                  <c:v>11</c:v>
                </c:pt>
                <c:pt idx="12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Sheet1!$F$44</c:f>
              <c:strCache>
                <c:ptCount val="1"/>
                <c:pt idx="0">
                  <c:v>紫D LED 2:3</c:v>
                </c:pt>
              </c:strCache>
            </c:strRef>
          </c:tx>
          <c:spPr>
            <a:ln w="22225" cap="rnd">
              <a:solidFill>
                <a:srgbClr val="7030A0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Sheet1!$B$45:$B$57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Sheet1!$F$45:$F$57</c:f>
              <c:numCache>
                <c:formatCode>0_ </c:formatCode>
                <c:ptCount val="13"/>
                <c:pt idx="0">
                  <c:v>0</c:v>
                </c:pt>
                <c:pt idx="1">
                  <c:v>4</c:v>
                </c:pt>
                <c:pt idx="2">
                  <c:v>8</c:v>
                </c:pt>
                <c:pt idx="3">
                  <c:v>15</c:v>
                </c:pt>
                <c:pt idx="4">
                  <c:v>21</c:v>
                </c:pt>
                <c:pt idx="5">
                  <c:v>28</c:v>
                </c:pt>
                <c:pt idx="6">
                  <c:v>36</c:v>
                </c:pt>
                <c:pt idx="7">
                  <c:v>28</c:v>
                </c:pt>
                <c:pt idx="8">
                  <c:v>21</c:v>
                </c:pt>
                <c:pt idx="9">
                  <c:v>15</c:v>
                </c:pt>
                <c:pt idx="10">
                  <c:v>8</c:v>
                </c:pt>
                <c:pt idx="11">
                  <c:v>4</c:v>
                </c:pt>
                <c:pt idx="12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Sheet1!$G$44</c:f>
              <c:strCache>
                <c:ptCount val="1"/>
                <c:pt idx="0">
                  <c:v>红</c:v>
                </c:pt>
              </c:strCache>
            </c:strRef>
          </c:tx>
          <c:spPr>
            <a:ln w="22225" cap="rnd">
              <a:solidFill>
                <a:srgbClr val="FF0000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Sheet1!$B$45:$B$57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Sheet1!$G$45:$G$57</c:f>
              <c:numCache>
                <c:formatCode>0_ </c:formatCode>
                <c:ptCount val="13"/>
                <c:pt idx="0">
                  <c:v>0</c:v>
                </c:pt>
                <c:pt idx="1">
                  <c:v>5</c:v>
                </c:pt>
                <c:pt idx="2">
                  <c:v>11</c:v>
                </c:pt>
                <c:pt idx="3">
                  <c:v>20</c:v>
                </c:pt>
                <c:pt idx="4">
                  <c:v>29</c:v>
                </c:pt>
                <c:pt idx="5">
                  <c:v>38</c:v>
                </c:pt>
                <c:pt idx="6">
                  <c:v>49</c:v>
                </c:pt>
                <c:pt idx="7">
                  <c:v>38</c:v>
                </c:pt>
                <c:pt idx="8">
                  <c:v>29</c:v>
                </c:pt>
                <c:pt idx="9">
                  <c:v>20</c:v>
                </c:pt>
                <c:pt idx="10">
                  <c:v>11</c:v>
                </c:pt>
                <c:pt idx="11">
                  <c:v>5</c:v>
                </c:pt>
                <c:pt idx="12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Sheet1!$H$44</c:f>
              <c:strCache>
                <c:ptCount val="1"/>
                <c:pt idx="0">
                  <c:v>绿</c:v>
                </c:pt>
              </c:strCache>
            </c:strRef>
          </c:tx>
          <c:spPr>
            <a:ln w="22225" cap="rnd">
              <a:solidFill>
                <a:srgbClr val="00B050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6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Sheet1!$B$45:$B$57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Sheet1!$H$45:$H$57</c:f>
              <c:numCache>
                <c:formatCode>0_ </c:formatCode>
                <c:ptCount val="13"/>
                <c:pt idx="0">
                  <c:v>0</c:v>
                </c:pt>
                <c:pt idx="1">
                  <c:v>6</c:v>
                </c:pt>
                <c:pt idx="2">
                  <c:v>12</c:v>
                </c:pt>
                <c:pt idx="3">
                  <c:v>22</c:v>
                </c:pt>
                <c:pt idx="4">
                  <c:v>32</c:v>
                </c:pt>
                <c:pt idx="5">
                  <c:v>42</c:v>
                </c:pt>
                <c:pt idx="6">
                  <c:v>54</c:v>
                </c:pt>
                <c:pt idx="7">
                  <c:v>42</c:v>
                </c:pt>
                <c:pt idx="8">
                  <c:v>32</c:v>
                </c:pt>
                <c:pt idx="9">
                  <c:v>22</c:v>
                </c:pt>
                <c:pt idx="10">
                  <c:v>12</c:v>
                </c:pt>
                <c:pt idx="11">
                  <c:v>6</c:v>
                </c:pt>
                <c:pt idx="1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9863107"/>
        <c:axId val="27727640"/>
      </c:lineChart>
      <c:catAx>
        <c:axId val="94986310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27727640"/>
        <c:crosses val="autoZero"/>
        <c:auto val="1"/>
        <c:lblAlgn val="ctr"/>
        <c:lblOffset val="100"/>
        <c:noMultiLvlLbl val="0"/>
      </c:catAx>
      <c:valAx>
        <c:axId val="2772764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9498631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Sheet1!$C$26</c:f>
              <c:strCache>
                <c:ptCount val="1"/>
                <c:pt idx="0">
                  <c:v>白A</c:v>
                </c:pt>
              </c:strCache>
            </c:strRef>
          </c:tx>
          <c:spPr>
            <a:ln w="22225" cap="rnd">
              <a:solidFill>
                <a:schemeClr val="bg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Sheet1!$C$27:$C$39</c:f>
              <c:numCache>
                <c:formatCode>0_ 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1.86666666666667</c:v>
                </c:pt>
                <c:pt idx="4">
                  <c:v>3.73333333333333</c:v>
                </c:pt>
                <c:pt idx="5">
                  <c:v>5.6</c:v>
                </c:pt>
                <c:pt idx="6">
                  <c:v>7</c:v>
                </c:pt>
                <c:pt idx="7">
                  <c:v>5.6</c:v>
                </c:pt>
                <c:pt idx="8">
                  <c:v>3.73333333333333</c:v>
                </c:pt>
                <c:pt idx="9">
                  <c:v>1.86666666666667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Sheet1!$D$26</c:f>
              <c:strCache>
                <c:ptCount val="1"/>
                <c:pt idx="0">
                  <c:v>天蓝B</c:v>
                </c:pt>
              </c:strCache>
            </c:strRef>
          </c:tx>
          <c:spPr>
            <a:ln w="22225" cap="rnd">
              <a:solidFill>
                <a:srgbClr val="00B0F0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Sheet1!$D$27:$D$39</c:f>
              <c:numCache>
                <c:formatCode>0_ </c:formatCode>
                <c:ptCount val="13"/>
                <c:pt idx="0">
                  <c:v>0</c:v>
                </c:pt>
                <c:pt idx="1">
                  <c:v>11.75</c:v>
                </c:pt>
                <c:pt idx="2">
                  <c:v>23.5</c:v>
                </c:pt>
                <c:pt idx="3">
                  <c:v>29.7666666666667</c:v>
                </c:pt>
                <c:pt idx="4">
                  <c:v>36.0333333333333</c:v>
                </c:pt>
                <c:pt idx="5">
                  <c:v>42.3</c:v>
                </c:pt>
                <c:pt idx="6">
                  <c:v>51.7</c:v>
                </c:pt>
                <c:pt idx="7">
                  <c:v>42.3</c:v>
                </c:pt>
                <c:pt idx="8">
                  <c:v>36.0333333333333</c:v>
                </c:pt>
                <c:pt idx="9">
                  <c:v>29.7666666666667</c:v>
                </c:pt>
                <c:pt idx="10">
                  <c:v>23.5</c:v>
                </c:pt>
                <c:pt idx="11">
                  <c:v>11.75</c:v>
                </c:pt>
                <c:pt idx="12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Sheet1!$E$26</c:f>
              <c:strCache>
                <c:ptCount val="1"/>
                <c:pt idx="0">
                  <c:v>蓝C</c:v>
                </c:pt>
              </c:strCache>
            </c:strRef>
          </c:tx>
          <c:spPr>
            <a:ln w="22225" cap="rnd">
              <a:solidFill>
                <a:srgbClr val="002060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Sheet1!$E$27:$E$39</c:f>
              <c:numCache>
                <c:formatCode>0_ </c:formatCode>
                <c:ptCount val="13"/>
                <c:pt idx="0">
                  <c:v>0</c:v>
                </c:pt>
                <c:pt idx="1">
                  <c:v>7.5</c:v>
                </c:pt>
                <c:pt idx="2">
                  <c:v>15</c:v>
                </c:pt>
                <c:pt idx="3">
                  <c:v>19</c:v>
                </c:pt>
                <c:pt idx="4">
                  <c:v>23</c:v>
                </c:pt>
                <c:pt idx="5">
                  <c:v>27</c:v>
                </c:pt>
                <c:pt idx="6">
                  <c:v>33</c:v>
                </c:pt>
                <c:pt idx="7">
                  <c:v>27</c:v>
                </c:pt>
                <c:pt idx="8">
                  <c:v>23</c:v>
                </c:pt>
                <c:pt idx="9">
                  <c:v>19</c:v>
                </c:pt>
                <c:pt idx="10">
                  <c:v>15</c:v>
                </c:pt>
                <c:pt idx="11">
                  <c:v>7.5</c:v>
                </c:pt>
                <c:pt idx="12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Sheet1!$F$26</c:f>
              <c:strCache>
                <c:ptCount val="1"/>
                <c:pt idx="0">
                  <c:v>紫D</c:v>
                </c:pt>
              </c:strCache>
            </c:strRef>
          </c:tx>
          <c:spPr>
            <a:ln w="22225" cap="rnd">
              <a:solidFill>
                <a:srgbClr val="7030A0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Sheet1!$F$27:$F$39</c:f>
              <c:numCache>
                <c:formatCode>0_ </c:formatCode>
                <c:ptCount val="13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18.3333333333333</c:v>
                </c:pt>
                <c:pt idx="4">
                  <c:v>26.6666666666667</c:v>
                </c:pt>
                <c:pt idx="5">
                  <c:v>35</c:v>
                </c:pt>
                <c:pt idx="6">
                  <c:v>45</c:v>
                </c:pt>
                <c:pt idx="7">
                  <c:v>35</c:v>
                </c:pt>
                <c:pt idx="8">
                  <c:v>26.6666666666667</c:v>
                </c:pt>
                <c:pt idx="9">
                  <c:v>18.3333333333333</c:v>
                </c:pt>
                <c:pt idx="10">
                  <c:v>10</c:v>
                </c:pt>
                <c:pt idx="11">
                  <c:v>5</c:v>
                </c:pt>
                <c:pt idx="12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Sheet1!$G$26</c:f>
              <c:strCache>
                <c:ptCount val="1"/>
                <c:pt idx="0">
                  <c:v>红</c:v>
                </c:pt>
              </c:strCache>
            </c:strRef>
          </c:tx>
          <c:spPr>
            <a:ln w="22225" cap="rnd">
              <a:solidFill>
                <a:srgbClr val="FF0000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Sheet1!$G$27:$G$39</c:f>
              <c:numCache>
                <c:formatCode>0_ </c:formatCode>
                <c:ptCount val="13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7.33333333333333</c:v>
                </c:pt>
                <c:pt idx="4">
                  <c:v>10.6666666666667</c:v>
                </c:pt>
                <c:pt idx="5">
                  <c:v>14</c:v>
                </c:pt>
                <c:pt idx="6">
                  <c:v>18</c:v>
                </c:pt>
                <c:pt idx="7">
                  <c:v>14</c:v>
                </c:pt>
                <c:pt idx="8">
                  <c:v>10.6666666666667</c:v>
                </c:pt>
                <c:pt idx="9">
                  <c:v>7.33333333333333</c:v>
                </c:pt>
                <c:pt idx="10">
                  <c:v>4</c:v>
                </c:pt>
                <c:pt idx="11">
                  <c:v>2</c:v>
                </c:pt>
                <c:pt idx="12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Sheet1!$H$26</c:f>
              <c:strCache>
                <c:ptCount val="1"/>
                <c:pt idx="0">
                  <c:v>绿</c:v>
                </c:pt>
              </c:strCache>
            </c:strRef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6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Sheet1!$B$27:$B$39</c:f>
              <c:numCache>
                <c:formatCode>h:mm</c:formatCode>
                <c:ptCount val="13"/>
                <c:pt idx="0" c:formatCode="h:mm">
                  <c:v>0.458333333333333</c:v>
                </c:pt>
                <c:pt idx="1" c:formatCode="h:mm">
                  <c:v>0.5</c:v>
                </c:pt>
                <c:pt idx="2" c:formatCode="h:mm">
                  <c:v>0.541666666666667</c:v>
                </c:pt>
                <c:pt idx="3" c:formatCode="h:mm">
                  <c:v>0.583333333333333</c:v>
                </c:pt>
                <c:pt idx="4" c:formatCode="h:mm">
                  <c:v>0.625</c:v>
                </c:pt>
                <c:pt idx="5" c:formatCode="h:mm">
                  <c:v>0.666666666666667</c:v>
                </c:pt>
                <c:pt idx="6" c:formatCode="h:mm">
                  <c:v>0.708333333333333</c:v>
                </c:pt>
                <c:pt idx="7" c:formatCode="h:mm">
                  <c:v>0.75</c:v>
                </c:pt>
                <c:pt idx="8" c:formatCode="h:mm">
                  <c:v>0.791666666666667</c:v>
                </c:pt>
                <c:pt idx="9" c:formatCode="h:mm">
                  <c:v>0.833333333333333</c:v>
                </c:pt>
                <c:pt idx="10" c:formatCode="h:mm">
                  <c:v>0.875</c:v>
                </c:pt>
                <c:pt idx="11" c:formatCode="h:mm">
                  <c:v>0.916666666666667</c:v>
                </c:pt>
                <c:pt idx="12" c:formatCode="h:mm">
                  <c:v>0.958333333333333</c:v>
                </c:pt>
              </c:numCache>
            </c:numRef>
          </c:cat>
          <c:val>
            <c:numRef>
              <c:f>Sheet1!$H$27:$H$39</c:f>
              <c:numCache>
                <c:formatCode>0_ </c:formatCode>
                <c:ptCount val="13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7.33333333333333</c:v>
                </c:pt>
                <c:pt idx="4">
                  <c:v>10.6666666666667</c:v>
                </c:pt>
                <c:pt idx="5">
                  <c:v>14</c:v>
                </c:pt>
                <c:pt idx="6">
                  <c:v>18</c:v>
                </c:pt>
                <c:pt idx="7">
                  <c:v>14</c:v>
                </c:pt>
                <c:pt idx="8">
                  <c:v>10.6666666666667</c:v>
                </c:pt>
                <c:pt idx="9">
                  <c:v>7.33333333333333</c:v>
                </c:pt>
                <c:pt idx="10">
                  <c:v>4</c:v>
                </c:pt>
                <c:pt idx="11">
                  <c:v>2</c:v>
                </c:pt>
                <c:pt idx="1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9863107"/>
        <c:axId val="27727640"/>
      </c:lineChart>
      <c:catAx>
        <c:axId val="94986310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27727640"/>
        <c:crosses val="autoZero"/>
        <c:auto val="1"/>
        <c:lblAlgn val="ctr"/>
        <c:lblOffset val="100"/>
        <c:noMultiLvlLbl val="0"/>
      </c:catAx>
      <c:valAx>
        <c:axId val="2772764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9498631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Sheet1!#REF!</c:f>
              <c:strCache>
                <c:ptCount val="1"/>
                <c:pt idx="0">
                  <c:v/>
                </c:pt>
              </c:strCache>
            </c:strRef>
          </c:tx>
          <c:spPr>
            <a:ln w="22225" cap="rnd">
              <a:solidFill>
                <a:schemeClr val="bg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Sheet1!#REF!</c:f>
              <c:numCache>
                <c:ptCount val="0"/>
              </c:numCache>
            </c:numRef>
          </c:cat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Sheet1!#REF!</c:f>
              <c:strCache>
                <c:ptCount val="1"/>
                <c:pt idx="0">
                  <c:v/>
                </c:pt>
              </c:strCache>
            </c:strRef>
          </c:tx>
          <c:spPr>
            <a:ln w="22225" cap="rnd">
              <a:solidFill>
                <a:srgbClr val="00B0F0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Sheet1!#REF!</c:f>
              <c:numCache>
                <c:ptCount val="0"/>
              </c:numCache>
            </c:numRef>
          </c:cat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Sheet1!#REF!</c:f>
              <c:strCache>
                <c:ptCount val="1"/>
                <c:pt idx="0">
                  <c:v/>
                </c:pt>
              </c:strCache>
            </c:strRef>
          </c:tx>
          <c:spPr>
            <a:ln w="22225" cap="rnd">
              <a:solidFill>
                <a:srgbClr val="002060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Sheet1!#REF!</c:f>
              <c:numCache>
                <c:ptCount val="0"/>
              </c:numCache>
            </c:numRef>
          </c:cat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Sheet1!#REF!</c:f>
              <c:strCache>
                <c:ptCount val="1"/>
                <c:pt idx="0">
                  <c:v/>
                </c:pt>
              </c:strCache>
            </c:strRef>
          </c:tx>
          <c:spPr>
            <a:ln w="22225" cap="rnd">
              <a:solidFill>
                <a:srgbClr val="7030A0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Sheet1!#REF!</c:f>
              <c:numCache>
                <c:ptCount val="0"/>
              </c:numCache>
            </c:numRef>
          </c:cat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Sheet1!#REF!</c:f>
              <c:strCache>
                <c:ptCount val="1"/>
                <c:pt idx="0">
                  <c:v/>
                </c:pt>
              </c:strCache>
            </c:strRef>
          </c:tx>
          <c:spPr>
            <a:ln w="22225" cap="rnd">
              <a:solidFill>
                <a:srgbClr val="FF0000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Sheet1!#REF!</c:f>
              <c:numCache>
                <c:ptCount val="0"/>
              </c:numCache>
            </c:numRef>
          </c:cat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Sheet1!#REF!</c:f>
              <c:strCache>
                <c:ptCount val="1"/>
                <c:pt idx="0">
                  <c:v/>
                </c:pt>
              </c:strCache>
            </c:strRef>
          </c:tx>
          <c:spPr>
            <a:ln w="22225" cap="rnd">
              <a:solidFill>
                <a:srgbClr val="00B050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6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numRef>
              <c:f>Sheet1!#REF!</c:f>
              <c:numCache>
                <c:ptCount val="0"/>
              </c:numCache>
            </c:numRef>
          </c:cat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9863107"/>
        <c:axId val="27727640"/>
      </c:lineChart>
      <c:catAx>
        <c:axId val="94986310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27727640"/>
        <c:crosses val="autoZero"/>
        <c:auto val="1"/>
        <c:lblAlgn val="ctr"/>
        <c:lblOffset val="100"/>
        <c:noMultiLvlLbl val="0"/>
      </c:catAx>
      <c:valAx>
        <c:axId val="2772764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9498631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白A</c:v>
                </c:pt>
              </c:strCache>
            </c:strRef>
          </c:tx>
          <c:spPr>
            <a:ln w="22225" cap="rnd">
              <a:solidFill>
                <a:schemeClr val="bg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strRef>
              <c:f>Sheet1!$B$4:$B$18</c:f>
              <c:strCache>
                <c:ptCount val="15"/>
                <c:pt idx="0" c:formatCode="h:mm">
                  <c:v>11:00</c:v>
                </c:pt>
                <c:pt idx="1" c:formatCode="h:mm">
                  <c:v>12:00</c:v>
                </c:pt>
                <c:pt idx="2" c:formatCode="h:mm">
                  <c:v>13:00</c:v>
                </c:pt>
                <c:pt idx="3" c:formatCode="h:mm">
                  <c:v>14:00</c:v>
                </c:pt>
                <c:pt idx="4" c:formatCode="h:mm">
                  <c:v>15:00</c:v>
                </c:pt>
                <c:pt idx="5" c:formatCode="h:mm">
                  <c:v>16:00</c:v>
                </c:pt>
                <c:pt idx="6" c:formatCode="h:mm">
                  <c:v>17:00</c:v>
                </c:pt>
                <c:pt idx="7" c:formatCode="h:mm">
                  <c:v>18:00</c:v>
                </c:pt>
                <c:pt idx="8" c:formatCode="h:mm">
                  <c:v>19:00</c:v>
                </c:pt>
                <c:pt idx="9" c:formatCode="h:mm">
                  <c:v>20:00</c:v>
                </c:pt>
                <c:pt idx="10" c:formatCode="h:mm">
                  <c:v>21:00</c:v>
                </c:pt>
                <c:pt idx="11" c:formatCode="h:mm">
                  <c:v>22:00</c:v>
                </c:pt>
                <c:pt idx="12" c:formatCode="h:mm">
                  <c:v>23:00</c:v>
                </c:pt>
                <c:pt idx="14">
                  <c:v>v2倍数：</c:v>
                </c:pt>
              </c:strCache>
            </c:strRef>
          </c:cat>
          <c:val>
            <c:numRef>
              <c:f>Sheet1!$C$4:$C$18</c:f>
              <c:numCache>
                <c:formatCode>0_ 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1.33333333333333</c:v>
                </c:pt>
                <c:pt idx="4">
                  <c:v>2.66666666666667</c:v>
                </c:pt>
                <c:pt idx="5">
                  <c:v>4</c:v>
                </c:pt>
                <c:pt idx="6">
                  <c:v>5</c:v>
                </c:pt>
                <c:pt idx="7">
                  <c:v>4</c:v>
                </c:pt>
                <c:pt idx="8">
                  <c:v>2.66666666666667</c:v>
                </c:pt>
                <c:pt idx="9">
                  <c:v>1.33333333333333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4" c:formatCode="0.00_ 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Sheet1!$D$3</c:f>
              <c:strCache>
                <c:ptCount val="1"/>
                <c:pt idx="0">
                  <c:v>天蓝B</c:v>
                </c:pt>
              </c:strCache>
            </c:strRef>
          </c:tx>
          <c:spPr>
            <a:ln w="22225" cap="rnd">
              <a:solidFill>
                <a:srgbClr val="00B0F0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strRef>
              <c:f>Sheet1!$B$4:$B$18</c:f>
              <c:strCache>
                <c:ptCount val="15"/>
                <c:pt idx="0" c:formatCode="h:mm">
                  <c:v>11:00</c:v>
                </c:pt>
                <c:pt idx="1" c:formatCode="h:mm">
                  <c:v>12:00</c:v>
                </c:pt>
                <c:pt idx="2" c:formatCode="h:mm">
                  <c:v>13:00</c:v>
                </c:pt>
                <c:pt idx="3" c:formatCode="h:mm">
                  <c:v>14:00</c:v>
                </c:pt>
                <c:pt idx="4" c:formatCode="h:mm">
                  <c:v>15:00</c:v>
                </c:pt>
                <c:pt idx="5" c:formatCode="h:mm">
                  <c:v>16:00</c:v>
                </c:pt>
                <c:pt idx="6" c:formatCode="h:mm">
                  <c:v>17:00</c:v>
                </c:pt>
                <c:pt idx="7" c:formatCode="h:mm">
                  <c:v>18:00</c:v>
                </c:pt>
                <c:pt idx="8" c:formatCode="h:mm">
                  <c:v>19:00</c:v>
                </c:pt>
                <c:pt idx="9" c:formatCode="h:mm">
                  <c:v>20:00</c:v>
                </c:pt>
                <c:pt idx="10" c:formatCode="h:mm">
                  <c:v>21:00</c:v>
                </c:pt>
                <c:pt idx="11" c:formatCode="h:mm">
                  <c:v>22:00</c:v>
                </c:pt>
                <c:pt idx="12" c:formatCode="h:mm">
                  <c:v>23:00</c:v>
                </c:pt>
                <c:pt idx="14">
                  <c:v>v2倍数：</c:v>
                </c:pt>
              </c:strCache>
            </c:strRef>
          </c:cat>
          <c:val>
            <c:numRef>
              <c:f>Sheet1!$D$4:$D$18</c:f>
              <c:numCache>
                <c:formatCode>0_ </c:formatCode>
                <c:ptCount val="15"/>
                <c:pt idx="0">
                  <c:v>0</c:v>
                </c:pt>
                <c:pt idx="1">
                  <c:v>12.5</c:v>
                </c:pt>
                <c:pt idx="2">
                  <c:v>25</c:v>
                </c:pt>
                <c:pt idx="3">
                  <c:v>31.6666666666667</c:v>
                </c:pt>
                <c:pt idx="4">
                  <c:v>38.3333333333333</c:v>
                </c:pt>
                <c:pt idx="5">
                  <c:v>45</c:v>
                </c:pt>
                <c:pt idx="6">
                  <c:v>55</c:v>
                </c:pt>
                <c:pt idx="7">
                  <c:v>45</c:v>
                </c:pt>
                <c:pt idx="8">
                  <c:v>38.3333333333333</c:v>
                </c:pt>
                <c:pt idx="9">
                  <c:v>31.6666666666667</c:v>
                </c:pt>
                <c:pt idx="10">
                  <c:v>25</c:v>
                </c:pt>
                <c:pt idx="11">
                  <c:v>12.5</c:v>
                </c:pt>
                <c:pt idx="12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Sheet1!$E$3</c:f>
              <c:strCache>
                <c:ptCount val="1"/>
                <c:pt idx="0">
                  <c:v>蓝C</c:v>
                </c:pt>
              </c:strCache>
            </c:strRef>
          </c:tx>
          <c:spPr>
            <a:ln w="22225" cap="rnd">
              <a:solidFill>
                <a:srgbClr val="002060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strRef>
              <c:f>Sheet1!$B$4:$B$18</c:f>
              <c:strCache>
                <c:ptCount val="15"/>
                <c:pt idx="0" c:formatCode="h:mm">
                  <c:v>11:00</c:v>
                </c:pt>
                <c:pt idx="1" c:formatCode="h:mm">
                  <c:v>12:00</c:v>
                </c:pt>
                <c:pt idx="2" c:formatCode="h:mm">
                  <c:v>13:00</c:v>
                </c:pt>
                <c:pt idx="3" c:formatCode="h:mm">
                  <c:v>14:00</c:v>
                </c:pt>
                <c:pt idx="4" c:formatCode="h:mm">
                  <c:v>15:00</c:v>
                </c:pt>
                <c:pt idx="5" c:formatCode="h:mm">
                  <c:v>16:00</c:v>
                </c:pt>
                <c:pt idx="6" c:formatCode="h:mm">
                  <c:v>17:00</c:v>
                </c:pt>
                <c:pt idx="7" c:formatCode="h:mm">
                  <c:v>18:00</c:v>
                </c:pt>
                <c:pt idx="8" c:formatCode="h:mm">
                  <c:v>19:00</c:v>
                </c:pt>
                <c:pt idx="9" c:formatCode="h:mm">
                  <c:v>20:00</c:v>
                </c:pt>
                <c:pt idx="10" c:formatCode="h:mm">
                  <c:v>21:00</c:v>
                </c:pt>
                <c:pt idx="11" c:formatCode="h:mm">
                  <c:v>22:00</c:v>
                </c:pt>
                <c:pt idx="12" c:formatCode="h:mm">
                  <c:v>23:00</c:v>
                </c:pt>
                <c:pt idx="14">
                  <c:v>v2倍数：</c:v>
                </c:pt>
              </c:strCache>
            </c:strRef>
          </c:cat>
          <c:val>
            <c:numRef>
              <c:f>Sheet1!$E$4:$E$18</c:f>
              <c:numCache>
                <c:formatCode>0_ </c:formatCode>
                <c:ptCount val="15"/>
                <c:pt idx="0">
                  <c:v>0</c:v>
                </c:pt>
                <c:pt idx="1">
                  <c:v>12.5</c:v>
                </c:pt>
                <c:pt idx="2">
                  <c:v>25</c:v>
                </c:pt>
                <c:pt idx="3">
                  <c:v>31.6666666666667</c:v>
                </c:pt>
                <c:pt idx="4">
                  <c:v>38.3333333333333</c:v>
                </c:pt>
                <c:pt idx="5">
                  <c:v>45</c:v>
                </c:pt>
                <c:pt idx="6">
                  <c:v>55</c:v>
                </c:pt>
                <c:pt idx="7">
                  <c:v>45</c:v>
                </c:pt>
                <c:pt idx="8">
                  <c:v>38.3333333333333</c:v>
                </c:pt>
                <c:pt idx="9">
                  <c:v>31.6666666666667</c:v>
                </c:pt>
                <c:pt idx="10">
                  <c:v>25</c:v>
                </c:pt>
                <c:pt idx="11">
                  <c:v>12.5</c:v>
                </c:pt>
                <c:pt idx="12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Sheet1!$F$3</c:f>
              <c:strCache>
                <c:ptCount val="1"/>
                <c:pt idx="0">
                  <c:v>紫D</c:v>
                </c:pt>
              </c:strCache>
            </c:strRef>
          </c:tx>
          <c:spPr>
            <a:ln w="22225" cap="rnd">
              <a:solidFill>
                <a:srgbClr val="7030A0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strRef>
              <c:f>Sheet1!$B$4:$B$18</c:f>
              <c:strCache>
                <c:ptCount val="15"/>
                <c:pt idx="0" c:formatCode="h:mm">
                  <c:v>11:00</c:v>
                </c:pt>
                <c:pt idx="1" c:formatCode="h:mm">
                  <c:v>12:00</c:v>
                </c:pt>
                <c:pt idx="2" c:formatCode="h:mm">
                  <c:v>13:00</c:v>
                </c:pt>
                <c:pt idx="3" c:formatCode="h:mm">
                  <c:v>14:00</c:v>
                </c:pt>
                <c:pt idx="4" c:formatCode="h:mm">
                  <c:v>15:00</c:v>
                </c:pt>
                <c:pt idx="5" c:formatCode="h:mm">
                  <c:v>16:00</c:v>
                </c:pt>
                <c:pt idx="6" c:formatCode="h:mm">
                  <c:v>17:00</c:v>
                </c:pt>
                <c:pt idx="7" c:formatCode="h:mm">
                  <c:v>18:00</c:v>
                </c:pt>
                <c:pt idx="8" c:formatCode="h:mm">
                  <c:v>19:00</c:v>
                </c:pt>
                <c:pt idx="9" c:formatCode="h:mm">
                  <c:v>20:00</c:v>
                </c:pt>
                <c:pt idx="10" c:formatCode="h:mm">
                  <c:v>21:00</c:v>
                </c:pt>
                <c:pt idx="11" c:formatCode="h:mm">
                  <c:v>22:00</c:v>
                </c:pt>
                <c:pt idx="12" c:formatCode="h:mm">
                  <c:v>23:00</c:v>
                </c:pt>
                <c:pt idx="14">
                  <c:v>v2倍数：</c:v>
                </c:pt>
              </c:strCache>
            </c:strRef>
          </c:cat>
          <c:val>
            <c:numRef>
              <c:f>Sheet1!$F$4:$F$18</c:f>
              <c:numCache>
                <c:formatCode>0_ 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18.3333333333333</c:v>
                </c:pt>
                <c:pt idx="4">
                  <c:v>26.6666666666667</c:v>
                </c:pt>
                <c:pt idx="5">
                  <c:v>35</c:v>
                </c:pt>
                <c:pt idx="6">
                  <c:v>45</c:v>
                </c:pt>
                <c:pt idx="7">
                  <c:v>35</c:v>
                </c:pt>
                <c:pt idx="8">
                  <c:v>26.6666666666667</c:v>
                </c:pt>
                <c:pt idx="9">
                  <c:v>18.3333333333333</c:v>
                </c:pt>
                <c:pt idx="10">
                  <c:v>10</c:v>
                </c:pt>
                <c:pt idx="11">
                  <c:v>5</c:v>
                </c:pt>
                <c:pt idx="12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Sheet1!$G$3</c:f>
              <c:strCache>
                <c:ptCount val="1"/>
                <c:pt idx="0">
                  <c:v>红绿E</c:v>
                </c:pt>
              </c:strCache>
            </c:strRef>
          </c:tx>
          <c:spPr>
            <a:ln w="22225" cap="rnd">
              <a:solidFill>
                <a:srgbClr val="00B050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</c:spPr>
          </c:marker>
          <c:dLbls>
            <c:delete val="1"/>
          </c:dLbls>
          <c:cat>
            <c:strRef>
              <c:f>Sheet1!$B$4:$B$18</c:f>
              <c:strCache>
                <c:ptCount val="15"/>
                <c:pt idx="0" c:formatCode="h:mm">
                  <c:v>11:00</c:v>
                </c:pt>
                <c:pt idx="1" c:formatCode="h:mm">
                  <c:v>12:00</c:v>
                </c:pt>
                <c:pt idx="2" c:formatCode="h:mm">
                  <c:v>13:00</c:v>
                </c:pt>
                <c:pt idx="3" c:formatCode="h:mm">
                  <c:v>14:00</c:v>
                </c:pt>
                <c:pt idx="4" c:formatCode="h:mm">
                  <c:v>15:00</c:v>
                </c:pt>
                <c:pt idx="5" c:formatCode="h:mm">
                  <c:v>16:00</c:v>
                </c:pt>
                <c:pt idx="6" c:formatCode="h:mm">
                  <c:v>17:00</c:v>
                </c:pt>
                <c:pt idx="7" c:formatCode="h:mm">
                  <c:v>18:00</c:v>
                </c:pt>
                <c:pt idx="8" c:formatCode="h:mm">
                  <c:v>19:00</c:v>
                </c:pt>
                <c:pt idx="9" c:formatCode="h:mm">
                  <c:v>20:00</c:v>
                </c:pt>
                <c:pt idx="10" c:formatCode="h:mm">
                  <c:v>21:00</c:v>
                </c:pt>
                <c:pt idx="11" c:formatCode="h:mm">
                  <c:v>22:00</c:v>
                </c:pt>
                <c:pt idx="12" c:formatCode="h:mm">
                  <c:v>23:00</c:v>
                </c:pt>
                <c:pt idx="14">
                  <c:v>v2倍数：</c:v>
                </c:pt>
              </c:strCache>
            </c:strRef>
          </c:cat>
          <c:val>
            <c:numRef>
              <c:f>Sheet1!$G$4:$G$18</c:f>
              <c:numCache>
                <c:formatCode>0_ 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18.3333333333333</c:v>
                </c:pt>
                <c:pt idx="4">
                  <c:v>26.6666666666667</c:v>
                </c:pt>
                <c:pt idx="5">
                  <c:v>35</c:v>
                </c:pt>
                <c:pt idx="6">
                  <c:v>45</c:v>
                </c:pt>
                <c:pt idx="7">
                  <c:v>35</c:v>
                </c:pt>
                <c:pt idx="8">
                  <c:v>26.6666666666667</c:v>
                </c:pt>
                <c:pt idx="9">
                  <c:v>18.3333333333333</c:v>
                </c:pt>
                <c:pt idx="10">
                  <c:v>10</c:v>
                </c:pt>
                <c:pt idx="11">
                  <c:v>5</c:v>
                </c:pt>
                <c:pt idx="1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9863107"/>
        <c:axId val="27727640"/>
      </c:lineChart>
      <c:catAx>
        <c:axId val="94986310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27727640"/>
        <c:crosses val="autoZero"/>
        <c:auto val="1"/>
        <c:lblAlgn val="ctr"/>
        <c:lblOffset val="100"/>
        <c:noMultiLvlLbl val="0"/>
      </c:catAx>
      <c:valAx>
        <c:axId val="2772764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9498631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externalData r:id="rId1">
    <c:autoUpdate val="0"/>
  </c:externalData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dLbls>
            <c:delete val="1"/>
          </c:dLbls>
          <c:val>
            <c:numRef>
              <c:f>Sheet1!$S$58:$Y$58</c:f>
              <c:numCache>
                <c:formatCode>General</c:formatCode>
                <c:ptCount val="7"/>
                <c:pt idx="0">
                  <c:v>2</c:v>
                </c:pt>
                <c:pt idx="1">
                  <c:v>4</c:v>
                </c:pt>
                <c:pt idx="2">
                  <c:v>4</c:v>
                </c:pt>
                <c:pt idx="3">
                  <c:v>8</c:v>
                </c:pt>
                <c:pt idx="4">
                  <c:v>10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565366"/>
        <c:axId val="11399092"/>
      </c:areaChart>
      <c:catAx>
        <c:axId val="228565366"/>
        <c:scaling>
          <c:orientation val="minMax"/>
        </c:scaling>
        <c:delete val="0"/>
        <c:axPos val="b"/>
        <c:numFmt formatCode="\40\5" sourceLinked="0"/>
        <c:majorTickMark val="in"/>
        <c:minorTickMark val="in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1399092"/>
        <c:crosses val="autoZero"/>
        <c:auto val="1"/>
        <c:lblAlgn val="ctr"/>
        <c:lblOffset val="100"/>
        <c:tickMarkSkip val="1000"/>
        <c:noMultiLvlLbl val="0"/>
      </c:catAx>
      <c:valAx>
        <c:axId val="113990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22856536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3.png"/><Relationship Id="rId8" Type="http://schemas.openxmlformats.org/officeDocument/2006/relationships/image" Target="../media/image2.png"/><Relationship Id="rId7" Type="http://schemas.openxmlformats.org/officeDocument/2006/relationships/image" Target="../media/image1.jpeg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600710</xdr:colOff>
      <xdr:row>1</xdr:row>
      <xdr:rowOff>526415</xdr:rowOff>
    </xdr:from>
    <xdr:to>
      <xdr:col>16</xdr:col>
      <xdr:colOff>292735</xdr:colOff>
      <xdr:row>17</xdr:row>
      <xdr:rowOff>102235</xdr:rowOff>
    </xdr:to>
    <xdr:graphicFrame>
      <xdr:nvGraphicFramePr>
        <xdr:cNvPr id="7" name="图表 6" hidden="1"/>
        <xdr:cNvGraphicFramePr/>
      </xdr:nvGraphicFramePr>
      <xdr:xfrm>
        <a:off x="8162925" y="718820"/>
        <a:ext cx="4568825" cy="29286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43</xdr:row>
      <xdr:rowOff>0</xdr:rowOff>
    </xdr:from>
    <xdr:to>
      <xdr:col>16</xdr:col>
      <xdr:colOff>301625</xdr:colOff>
      <xdr:row>58</xdr:row>
      <xdr:rowOff>2540</xdr:rowOff>
    </xdr:to>
    <xdr:graphicFrame>
      <xdr:nvGraphicFramePr>
        <xdr:cNvPr id="10" name="图表 9"/>
        <xdr:cNvGraphicFramePr/>
      </xdr:nvGraphicFramePr>
      <xdr:xfrm>
        <a:off x="8171815" y="8723630"/>
        <a:ext cx="4568825" cy="27457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10160</xdr:colOff>
      <xdr:row>24</xdr:row>
      <xdr:rowOff>582930</xdr:rowOff>
    </xdr:from>
    <xdr:to>
      <xdr:col>16</xdr:col>
      <xdr:colOff>311785</xdr:colOff>
      <xdr:row>39</xdr:row>
      <xdr:rowOff>171450</xdr:rowOff>
    </xdr:to>
    <xdr:graphicFrame>
      <xdr:nvGraphicFramePr>
        <xdr:cNvPr id="11" name="图表 10"/>
        <xdr:cNvGraphicFramePr/>
      </xdr:nvGraphicFramePr>
      <xdr:xfrm>
        <a:off x="8181975" y="5417820"/>
        <a:ext cx="4568825" cy="27457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63</xdr:row>
      <xdr:rowOff>0</xdr:rowOff>
    </xdr:from>
    <xdr:to>
      <xdr:col>16</xdr:col>
      <xdr:colOff>301625</xdr:colOff>
      <xdr:row>63</xdr:row>
      <xdr:rowOff>2540</xdr:rowOff>
    </xdr:to>
    <xdr:graphicFrame>
      <xdr:nvGraphicFramePr>
        <xdr:cNvPr id="12" name="图表 11"/>
        <xdr:cNvGraphicFramePr/>
      </xdr:nvGraphicFramePr>
      <xdr:xfrm>
        <a:off x="8171815" y="12381230"/>
        <a:ext cx="4568825" cy="25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17</xdr:col>
      <xdr:colOff>1270</xdr:colOff>
      <xdr:row>23</xdr:row>
      <xdr:rowOff>11430</xdr:rowOff>
    </xdr:from>
    <xdr:to>
      <xdr:col>23</xdr:col>
      <xdr:colOff>175895</xdr:colOff>
      <xdr:row>53</xdr:row>
      <xdr:rowOff>34925</xdr:rowOff>
    </xdr:to>
    <xdr:pic>
      <xdr:nvPicPr>
        <xdr:cNvPr id="16" name="图片 15" descr="2bf87d6df64919464eaa2d1064b7aa9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3049885" y="4663440"/>
          <a:ext cx="3832225" cy="5923915"/>
        </a:xfrm>
        <a:prstGeom prst="rect">
          <a:avLst/>
        </a:prstGeom>
      </xdr:spPr>
    </xdr:pic>
    <xdr:clientData/>
  </xdr:twoCellAnchor>
  <xdr:twoCellAnchor>
    <xdr:from>
      <xdr:col>8</xdr:col>
      <xdr:colOff>608965</xdr:colOff>
      <xdr:row>2</xdr:row>
      <xdr:rowOff>0</xdr:rowOff>
    </xdr:from>
    <xdr:to>
      <xdr:col>16</xdr:col>
      <xdr:colOff>300990</xdr:colOff>
      <xdr:row>17</xdr:row>
      <xdr:rowOff>43180</xdr:rowOff>
    </xdr:to>
    <xdr:graphicFrame>
      <xdr:nvGraphicFramePr>
        <xdr:cNvPr id="2" name="图表 1"/>
        <xdr:cNvGraphicFramePr/>
      </xdr:nvGraphicFramePr>
      <xdr:xfrm>
        <a:off x="8171180" y="802005"/>
        <a:ext cx="4568825" cy="27863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24</xdr:col>
      <xdr:colOff>166370</xdr:colOff>
      <xdr:row>24</xdr:row>
      <xdr:rowOff>279400</xdr:rowOff>
    </xdr:from>
    <xdr:to>
      <xdr:col>33</xdr:col>
      <xdr:colOff>425450</xdr:colOff>
      <xdr:row>46</xdr:row>
      <xdr:rowOff>128270</xdr:rowOff>
    </xdr:to>
    <xdr:pic>
      <xdr:nvPicPr>
        <xdr:cNvPr id="4" name="图片 3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7482185" y="5114290"/>
          <a:ext cx="5745480" cy="428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63</xdr:row>
      <xdr:rowOff>198120</xdr:rowOff>
    </xdr:from>
    <xdr:to>
      <xdr:col>17</xdr:col>
      <xdr:colOff>76200</xdr:colOff>
      <xdr:row>109</xdr:row>
      <xdr:rowOff>1270</xdr:rowOff>
    </xdr:to>
    <xdr:pic>
      <xdr:nvPicPr>
        <xdr:cNvPr id="3" name="图片 2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525" y="12564110"/>
          <a:ext cx="13115290" cy="82308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18</xdr:col>
      <xdr:colOff>645160</xdr:colOff>
      <xdr:row>63</xdr:row>
      <xdr:rowOff>173990</xdr:rowOff>
    </xdr:from>
    <xdr:to>
      <xdr:col>24</xdr:col>
      <xdr:colOff>645160</xdr:colOff>
      <xdr:row>76</xdr:row>
      <xdr:rowOff>193040</xdr:rowOff>
    </xdr:to>
    <xdr:graphicFrame>
      <xdr:nvGraphicFramePr>
        <xdr:cNvPr id="23" name="图表 22"/>
        <xdr:cNvGraphicFramePr/>
      </xdr:nvGraphicFramePr>
      <xdr:xfrm>
        <a:off x="14267815" y="12555220"/>
        <a:ext cx="3657600" cy="238633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63"/>
  <sheetViews>
    <sheetView tabSelected="1" zoomScale="85" zoomScaleNormal="85" topLeftCell="A26" workbookViewId="0">
      <selection activeCell="C60" sqref="C60"/>
    </sheetView>
  </sheetViews>
  <sheetFormatPr defaultColWidth="8.88888888888889" defaultRowHeight="14.4"/>
  <cols>
    <col min="2" max="2" width="15.2222222222222"/>
    <col min="3" max="3" width="17.9074074074074" style="1" customWidth="1"/>
    <col min="4" max="4" width="15.9444444444444" style="1" customWidth="1"/>
    <col min="5" max="5" width="12.8888888888889" style="1"/>
    <col min="6" max="6" width="14.2407407407407" style="1" customWidth="1"/>
    <col min="7" max="7" width="12.8888888888889" style="1"/>
    <col min="8" max="8" width="12.287037037037" customWidth="1"/>
  </cols>
  <sheetData>
    <row r="1" ht="15.15"/>
    <row r="2" ht="48" customHeight="1" spans="2:25">
      <c r="B2" s="2" t="s">
        <v>0</v>
      </c>
      <c r="C2" s="3"/>
      <c r="D2" s="3"/>
      <c r="E2" s="3"/>
      <c r="F2" s="3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32"/>
    </row>
    <row r="3" spans="2:25">
      <c r="B3" s="5"/>
      <c r="C3" s="6" t="s">
        <v>1</v>
      </c>
      <c r="D3" s="7" t="s">
        <v>2</v>
      </c>
      <c r="E3" s="8" t="s">
        <v>3</v>
      </c>
      <c r="F3" s="9" t="s">
        <v>4</v>
      </c>
      <c r="G3" s="10" t="s">
        <v>5</v>
      </c>
      <c r="Y3" s="33"/>
    </row>
    <row r="4" spans="2:25">
      <c r="B4" s="11">
        <v>0.458333333333333</v>
      </c>
      <c r="C4" s="12">
        <f>0*C18</f>
        <v>0</v>
      </c>
      <c r="D4" s="12">
        <f>0*C18</f>
        <v>0</v>
      </c>
      <c r="E4" s="12">
        <f>0*C18</f>
        <v>0</v>
      </c>
      <c r="F4" s="12">
        <f>0*C18</f>
        <v>0</v>
      </c>
      <c r="G4" s="12">
        <f>0*C18</f>
        <v>0</v>
      </c>
      <c r="S4">
        <v>6</v>
      </c>
      <c r="Y4" s="33"/>
    </row>
    <row r="5" spans="2:25">
      <c r="B5" s="13">
        <v>0.5</v>
      </c>
      <c r="C5" s="6">
        <f t="shared" ref="C5:G5" si="0">(C6-C4)/2*1</f>
        <v>0</v>
      </c>
      <c r="D5" s="6">
        <f t="shared" si="0"/>
        <v>12.5</v>
      </c>
      <c r="E5" s="6">
        <f t="shared" si="0"/>
        <v>12.5</v>
      </c>
      <c r="F5" s="6">
        <f t="shared" si="0"/>
        <v>5</v>
      </c>
      <c r="G5" s="6">
        <f t="shared" si="0"/>
        <v>5</v>
      </c>
      <c r="Y5" s="33"/>
    </row>
    <row r="6" spans="2:25">
      <c r="B6" s="11">
        <v>0.541666666666667</v>
      </c>
      <c r="C6" s="12">
        <f>0*C18</f>
        <v>0</v>
      </c>
      <c r="D6" s="12">
        <f>25*C18</f>
        <v>25</v>
      </c>
      <c r="E6" s="12">
        <f>25*C18</f>
        <v>25</v>
      </c>
      <c r="F6" s="12">
        <f>10*C18</f>
        <v>10</v>
      </c>
      <c r="G6" s="12">
        <f>10*C18</f>
        <v>10</v>
      </c>
      <c r="Y6" s="33"/>
    </row>
    <row r="7" spans="2:25">
      <c r="B7" s="13">
        <v>0.583333333333333</v>
      </c>
      <c r="C7" s="6">
        <f t="shared" ref="C7:G7" si="1">(C9-C6)/3*1+C6</f>
        <v>1.33333333333333</v>
      </c>
      <c r="D7" s="6">
        <f t="shared" si="1"/>
        <v>31.6666666666667</v>
      </c>
      <c r="E7" s="6">
        <f t="shared" si="1"/>
        <v>31.6666666666667</v>
      </c>
      <c r="F7" s="6">
        <f t="shared" si="1"/>
        <v>18.3333333333333</v>
      </c>
      <c r="G7" s="6">
        <f t="shared" si="1"/>
        <v>18.3333333333333</v>
      </c>
      <c r="Y7" s="33"/>
    </row>
    <row r="8" spans="2:25">
      <c r="B8" s="13">
        <v>0.625</v>
      </c>
      <c r="C8" s="6">
        <f t="shared" ref="C8:G8" si="2">(C9-C6)/3*2+C6</f>
        <v>2.66666666666667</v>
      </c>
      <c r="D8" s="6">
        <f t="shared" si="2"/>
        <v>38.3333333333333</v>
      </c>
      <c r="E8" s="6">
        <f t="shared" si="2"/>
        <v>38.3333333333333</v>
      </c>
      <c r="F8" s="6">
        <f t="shared" si="2"/>
        <v>26.6666666666667</v>
      </c>
      <c r="G8" s="6">
        <f t="shared" si="2"/>
        <v>26.6666666666667</v>
      </c>
      <c r="Y8" s="33"/>
    </row>
    <row r="9" spans="2:25">
      <c r="B9" s="11">
        <v>0.666666666666667</v>
      </c>
      <c r="C9" s="12">
        <f>4*C18</f>
        <v>4</v>
      </c>
      <c r="D9" s="12">
        <f>45*C18</f>
        <v>45</v>
      </c>
      <c r="E9" s="12">
        <f>45*C18</f>
        <v>45</v>
      </c>
      <c r="F9" s="12">
        <f>35*C18</f>
        <v>35</v>
      </c>
      <c r="G9" s="12">
        <f>35*C18</f>
        <v>35</v>
      </c>
      <c r="Y9" s="33"/>
    </row>
    <row r="10" spans="2:25">
      <c r="B10" s="11">
        <v>0.708333333333333</v>
      </c>
      <c r="C10" s="12">
        <f>5*C18</f>
        <v>5</v>
      </c>
      <c r="D10" s="12">
        <f>55*C18</f>
        <v>55</v>
      </c>
      <c r="E10" s="12">
        <f>55*C18</f>
        <v>55</v>
      </c>
      <c r="F10" s="12">
        <f>45*C18</f>
        <v>45</v>
      </c>
      <c r="G10" s="12">
        <f>45*C18</f>
        <v>45</v>
      </c>
      <c r="Y10" s="33"/>
    </row>
    <row r="11" spans="2:25">
      <c r="B11" s="11">
        <v>0.75</v>
      </c>
      <c r="C11" s="12">
        <v>4</v>
      </c>
      <c r="D11" s="12">
        <f>45*C18</f>
        <v>45</v>
      </c>
      <c r="E11" s="12">
        <f>45*C18</f>
        <v>45</v>
      </c>
      <c r="F11" s="12">
        <f>35*C18</f>
        <v>35</v>
      </c>
      <c r="G11" s="12">
        <f>35*C18</f>
        <v>35</v>
      </c>
      <c r="Y11" s="33"/>
    </row>
    <row r="12" spans="2:25">
      <c r="B12" s="13">
        <v>0.791666666666667</v>
      </c>
      <c r="C12" s="6">
        <f>(C11-C14)/3*2</f>
        <v>2.66666666666667</v>
      </c>
      <c r="D12" s="6">
        <f t="shared" ref="D12:G12" si="3">(D11-D14)/3*2+D14</f>
        <v>38.3333333333333</v>
      </c>
      <c r="E12" s="6">
        <f t="shared" si="3"/>
        <v>38.3333333333333</v>
      </c>
      <c r="F12" s="6">
        <f t="shared" si="3"/>
        <v>26.6666666666667</v>
      </c>
      <c r="G12" s="6">
        <f t="shared" si="3"/>
        <v>26.6666666666667</v>
      </c>
      <c r="Y12" s="33"/>
    </row>
    <row r="13" spans="2:25">
      <c r="B13" s="13">
        <v>0.833333333333333</v>
      </c>
      <c r="C13" s="6">
        <f t="shared" ref="C13:G13" si="4">(C11-C14)/3*1+C14</f>
        <v>1.33333333333333</v>
      </c>
      <c r="D13" s="6">
        <f t="shared" si="4"/>
        <v>31.6666666666667</v>
      </c>
      <c r="E13" s="6">
        <f t="shared" si="4"/>
        <v>31.6666666666667</v>
      </c>
      <c r="F13" s="6">
        <f t="shared" si="4"/>
        <v>18.3333333333333</v>
      </c>
      <c r="G13" s="6">
        <f t="shared" si="4"/>
        <v>18.3333333333333</v>
      </c>
      <c r="Y13" s="33"/>
    </row>
    <row r="14" spans="2:25">
      <c r="B14" s="11">
        <v>0.875</v>
      </c>
      <c r="C14" s="12">
        <f>0*C18</f>
        <v>0</v>
      </c>
      <c r="D14" s="12">
        <f>25*C18</f>
        <v>25</v>
      </c>
      <c r="E14" s="12">
        <f>25*C18</f>
        <v>25</v>
      </c>
      <c r="F14" s="12">
        <f>10*C18</f>
        <v>10</v>
      </c>
      <c r="G14" s="12">
        <f>10*C18</f>
        <v>10</v>
      </c>
      <c r="Y14" s="33"/>
    </row>
    <row r="15" spans="2:25">
      <c r="B15" s="13">
        <v>0.916666666666667</v>
      </c>
      <c r="C15" s="6">
        <f>(C14-C16)/2*1+C14</f>
        <v>0</v>
      </c>
      <c r="D15" s="6">
        <f t="shared" ref="D15:G15" si="5">(D14-D16)/2*1</f>
        <v>12.5</v>
      </c>
      <c r="E15" s="6">
        <f t="shared" si="5"/>
        <v>12.5</v>
      </c>
      <c r="F15" s="6">
        <f t="shared" si="5"/>
        <v>5</v>
      </c>
      <c r="G15" s="6">
        <f t="shared" si="5"/>
        <v>5</v>
      </c>
      <c r="Y15" s="33"/>
    </row>
    <row r="16" spans="2:25">
      <c r="B16" s="11">
        <v>0.958333333333333</v>
      </c>
      <c r="C16" s="12">
        <f>0*C18</f>
        <v>0</v>
      </c>
      <c r="D16" s="12">
        <f>0*C18</f>
        <v>0</v>
      </c>
      <c r="E16" s="12">
        <f>0*C18</f>
        <v>0</v>
      </c>
      <c r="F16" s="12">
        <f>0*C18</f>
        <v>0</v>
      </c>
      <c r="G16" s="12">
        <f>0*C18</f>
        <v>0</v>
      </c>
      <c r="Y16" s="33"/>
    </row>
    <row r="17" spans="2:25">
      <c r="B17" s="14"/>
      <c r="Y17" s="33"/>
    </row>
    <row r="18" spans="2:25">
      <c r="B18" s="15" t="s">
        <v>6</v>
      </c>
      <c r="C18" s="16">
        <v>1</v>
      </c>
      <c r="Y18" s="33"/>
    </row>
    <row r="19" spans="2:25">
      <c r="B19" s="15"/>
      <c r="C19" s="16"/>
      <c r="Y19" s="33"/>
    </row>
    <row r="20" spans="2:25">
      <c r="B20" s="15"/>
      <c r="C20" s="16"/>
      <c r="Y20" s="33"/>
    </row>
    <row r="21" spans="2:25">
      <c r="B21" s="15"/>
      <c r="C21" s="16"/>
      <c r="Y21" s="33"/>
    </row>
    <row r="22" ht="15.15" spans="2:25">
      <c r="B22" s="17"/>
      <c r="C22" s="18"/>
      <c r="D22" s="19"/>
      <c r="E22" s="19"/>
      <c r="F22" s="19"/>
      <c r="G22" s="19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34"/>
    </row>
    <row r="23" spans="3:3">
      <c r="C23" s="16"/>
    </row>
    <row r="25" ht="47" customHeight="1" spans="1:8">
      <c r="A25" s="21" t="s">
        <v>7</v>
      </c>
      <c r="B25" s="22" t="s">
        <v>8</v>
      </c>
      <c r="C25" s="22"/>
      <c r="D25" s="22"/>
      <c r="E25" s="22"/>
      <c r="F25" s="22"/>
      <c r="G25" s="22"/>
      <c r="H25" s="22"/>
    </row>
    <row r="26" spans="1:8">
      <c r="A26" s="21"/>
      <c r="B26" s="23"/>
      <c r="C26" s="6" t="s">
        <v>1</v>
      </c>
      <c r="D26" s="7" t="s">
        <v>2</v>
      </c>
      <c r="E26" s="8" t="s">
        <v>3</v>
      </c>
      <c r="F26" s="9" t="s">
        <v>4</v>
      </c>
      <c r="G26" s="24" t="s">
        <v>9</v>
      </c>
      <c r="H26" s="25" t="s">
        <v>10</v>
      </c>
    </row>
    <row r="27" spans="1:8">
      <c r="A27" s="21"/>
      <c r="B27" s="26">
        <v>0.458333333333333</v>
      </c>
      <c r="C27" s="6">
        <f>C4*1.4</f>
        <v>0</v>
      </c>
      <c r="D27" s="6">
        <f>D4*0.94</f>
        <v>0</v>
      </c>
      <c r="E27" s="6">
        <f>E4*0.6</f>
        <v>0</v>
      </c>
      <c r="F27" s="6">
        <f>F4*1</f>
        <v>0</v>
      </c>
      <c r="G27" s="6">
        <f>G4*0.4</f>
        <v>0</v>
      </c>
      <c r="H27" s="6">
        <f>G4*0.4</f>
        <v>0</v>
      </c>
    </row>
    <row r="28" spans="1:8">
      <c r="A28" s="21"/>
      <c r="B28" s="26">
        <v>0.5</v>
      </c>
      <c r="C28" s="6">
        <f t="shared" ref="C28:C39" si="6">C5*1.4</f>
        <v>0</v>
      </c>
      <c r="D28" s="6">
        <f t="shared" ref="D28:D39" si="7">D5*0.94</f>
        <v>11.75</v>
      </c>
      <c r="E28" s="6">
        <f t="shared" ref="E28:E39" si="8">E5*0.6</f>
        <v>7.5</v>
      </c>
      <c r="F28" s="6">
        <f t="shared" ref="F28:F39" si="9">F5*1</f>
        <v>5</v>
      </c>
      <c r="G28" s="6">
        <f>G5*0.4</f>
        <v>2</v>
      </c>
      <c r="H28" s="6">
        <f t="shared" ref="H28:H39" si="10">G5*0.4</f>
        <v>2</v>
      </c>
    </row>
    <row r="29" spans="1:8">
      <c r="A29" s="21"/>
      <c r="B29" s="26">
        <v>0.541666666666667</v>
      </c>
      <c r="C29" s="6">
        <f t="shared" si="6"/>
        <v>0</v>
      </c>
      <c r="D29" s="6">
        <f t="shared" si="7"/>
        <v>23.5</v>
      </c>
      <c r="E29" s="6">
        <f t="shared" si="8"/>
        <v>15</v>
      </c>
      <c r="F29" s="6">
        <f t="shared" si="9"/>
        <v>10</v>
      </c>
      <c r="G29" s="6">
        <f t="shared" ref="G28:G38" si="11">G6*0.4</f>
        <v>4</v>
      </c>
      <c r="H29" s="6">
        <f t="shared" si="10"/>
        <v>4</v>
      </c>
    </row>
    <row r="30" spans="1:8">
      <c r="A30" s="21"/>
      <c r="B30" s="26">
        <v>0.583333333333333</v>
      </c>
      <c r="C30" s="6">
        <f t="shared" si="6"/>
        <v>1.86666666666667</v>
      </c>
      <c r="D30" s="6">
        <f t="shared" si="7"/>
        <v>29.7666666666667</v>
      </c>
      <c r="E30" s="6">
        <f t="shared" si="8"/>
        <v>19</v>
      </c>
      <c r="F30" s="6">
        <f t="shared" si="9"/>
        <v>18.3333333333333</v>
      </c>
      <c r="G30" s="6">
        <f t="shared" si="11"/>
        <v>7.33333333333333</v>
      </c>
      <c r="H30" s="6">
        <f t="shared" si="10"/>
        <v>7.33333333333333</v>
      </c>
    </row>
    <row r="31" spans="1:8">
      <c r="A31" s="21"/>
      <c r="B31" s="26">
        <v>0.625</v>
      </c>
      <c r="C31" s="6">
        <f t="shared" si="6"/>
        <v>3.73333333333333</v>
      </c>
      <c r="D31" s="6">
        <f t="shared" si="7"/>
        <v>36.0333333333333</v>
      </c>
      <c r="E31" s="6">
        <f t="shared" si="8"/>
        <v>23</v>
      </c>
      <c r="F31" s="6">
        <f t="shared" si="9"/>
        <v>26.6666666666667</v>
      </c>
      <c r="G31" s="6">
        <f t="shared" si="11"/>
        <v>10.6666666666667</v>
      </c>
      <c r="H31" s="6">
        <f t="shared" si="10"/>
        <v>10.6666666666667</v>
      </c>
    </row>
    <row r="32" spans="1:8">
      <c r="A32" s="21"/>
      <c r="B32" s="26">
        <v>0.666666666666667</v>
      </c>
      <c r="C32" s="6">
        <f t="shared" si="6"/>
        <v>5.6</v>
      </c>
      <c r="D32" s="6">
        <f t="shared" si="7"/>
        <v>42.3</v>
      </c>
      <c r="E32" s="6">
        <f t="shared" si="8"/>
        <v>27</v>
      </c>
      <c r="F32" s="6">
        <f t="shared" si="9"/>
        <v>35</v>
      </c>
      <c r="G32" s="6">
        <f t="shared" si="11"/>
        <v>14</v>
      </c>
      <c r="H32" s="6">
        <f t="shared" si="10"/>
        <v>14</v>
      </c>
    </row>
    <row r="33" spans="1:8">
      <c r="A33" s="21"/>
      <c r="B33" s="26">
        <v>0.708333333333333</v>
      </c>
      <c r="C33" s="6">
        <f t="shared" si="6"/>
        <v>7</v>
      </c>
      <c r="D33" s="6">
        <f t="shared" si="7"/>
        <v>51.7</v>
      </c>
      <c r="E33" s="6">
        <f t="shared" si="8"/>
        <v>33</v>
      </c>
      <c r="F33" s="6">
        <f t="shared" si="9"/>
        <v>45</v>
      </c>
      <c r="G33" s="6">
        <f t="shared" si="11"/>
        <v>18</v>
      </c>
      <c r="H33" s="6">
        <f t="shared" si="10"/>
        <v>18</v>
      </c>
    </row>
    <row r="34" spans="1:8">
      <c r="A34" s="21"/>
      <c r="B34" s="26">
        <v>0.75</v>
      </c>
      <c r="C34" s="6">
        <f t="shared" si="6"/>
        <v>5.6</v>
      </c>
      <c r="D34" s="6">
        <f t="shared" si="7"/>
        <v>42.3</v>
      </c>
      <c r="E34" s="6">
        <f t="shared" si="8"/>
        <v>27</v>
      </c>
      <c r="F34" s="6">
        <f t="shared" si="9"/>
        <v>35</v>
      </c>
      <c r="G34" s="6">
        <f t="shared" si="11"/>
        <v>14</v>
      </c>
      <c r="H34" s="6">
        <f t="shared" si="10"/>
        <v>14</v>
      </c>
    </row>
    <row r="35" spans="1:8">
      <c r="A35" s="21"/>
      <c r="B35" s="26">
        <v>0.791666666666667</v>
      </c>
      <c r="C35" s="6">
        <f t="shared" si="6"/>
        <v>3.73333333333333</v>
      </c>
      <c r="D35" s="6">
        <f t="shared" si="7"/>
        <v>36.0333333333333</v>
      </c>
      <c r="E35" s="6">
        <f t="shared" si="8"/>
        <v>23</v>
      </c>
      <c r="F35" s="6">
        <f t="shared" si="9"/>
        <v>26.6666666666667</v>
      </c>
      <c r="G35" s="6">
        <f t="shared" si="11"/>
        <v>10.6666666666667</v>
      </c>
      <c r="H35" s="6">
        <f t="shared" si="10"/>
        <v>10.6666666666667</v>
      </c>
    </row>
    <row r="36" spans="1:8">
      <c r="A36" s="21"/>
      <c r="B36" s="26">
        <v>0.833333333333333</v>
      </c>
      <c r="C36" s="6">
        <f t="shared" si="6"/>
        <v>1.86666666666667</v>
      </c>
      <c r="D36" s="6">
        <f t="shared" si="7"/>
        <v>29.7666666666667</v>
      </c>
      <c r="E36" s="6">
        <f t="shared" si="8"/>
        <v>19</v>
      </c>
      <c r="F36" s="6">
        <f t="shared" si="9"/>
        <v>18.3333333333333</v>
      </c>
      <c r="G36" s="6">
        <f t="shared" si="11"/>
        <v>7.33333333333333</v>
      </c>
      <c r="H36" s="6">
        <f t="shared" si="10"/>
        <v>7.33333333333333</v>
      </c>
    </row>
    <row r="37" spans="1:8">
      <c r="A37" s="21"/>
      <c r="B37" s="26">
        <v>0.875</v>
      </c>
      <c r="C37" s="6">
        <f t="shared" si="6"/>
        <v>0</v>
      </c>
      <c r="D37" s="6">
        <f t="shared" si="7"/>
        <v>23.5</v>
      </c>
      <c r="E37" s="6">
        <f t="shared" si="8"/>
        <v>15</v>
      </c>
      <c r="F37" s="6">
        <f t="shared" si="9"/>
        <v>10</v>
      </c>
      <c r="G37" s="6">
        <f t="shared" si="11"/>
        <v>4</v>
      </c>
      <c r="H37" s="6">
        <f t="shared" si="10"/>
        <v>4</v>
      </c>
    </row>
    <row r="38" spans="1:8">
      <c r="A38" s="21"/>
      <c r="B38" s="26">
        <v>0.916666666666667</v>
      </c>
      <c r="C38" s="6">
        <f t="shared" si="6"/>
        <v>0</v>
      </c>
      <c r="D38" s="6">
        <f t="shared" si="7"/>
        <v>11.75</v>
      </c>
      <c r="E38" s="6">
        <f t="shared" si="8"/>
        <v>7.5</v>
      </c>
      <c r="F38" s="6">
        <f t="shared" si="9"/>
        <v>5</v>
      </c>
      <c r="G38" s="6">
        <f t="shared" si="11"/>
        <v>2</v>
      </c>
      <c r="H38" s="6">
        <f t="shared" si="10"/>
        <v>2</v>
      </c>
    </row>
    <row r="39" spans="1:8">
      <c r="A39" s="21"/>
      <c r="B39" s="26">
        <v>0.958333333333333</v>
      </c>
      <c r="C39" s="6">
        <f t="shared" si="6"/>
        <v>0</v>
      </c>
      <c r="D39" s="6">
        <f t="shared" si="7"/>
        <v>0</v>
      </c>
      <c r="E39" s="6">
        <f t="shared" si="8"/>
        <v>0</v>
      </c>
      <c r="F39" s="6">
        <f t="shared" si="9"/>
        <v>0</v>
      </c>
      <c r="G39" s="6">
        <v>0</v>
      </c>
      <c r="H39" s="6">
        <f t="shared" si="10"/>
        <v>0</v>
      </c>
    </row>
    <row r="43" spans="1:8">
      <c r="A43" s="27"/>
      <c r="B43" s="22" t="s">
        <v>11</v>
      </c>
      <c r="C43" s="22"/>
      <c r="D43" s="22"/>
      <c r="E43" s="22"/>
      <c r="F43" s="22"/>
      <c r="G43" s="22"/>
      <c r="H43" s="22"/>
    </row>
    <row r="44" spans="1:8">
      <c r="A44" s="27"/>
      <c r="B44" s="23"/>
      <c r="C44" s="6" t="s">
        <v>1</v>
      </c>
      <c r="D44" s="7" t="s">
        <v>12</v>
      </c>
      <c r="E44" s="8" t="s">
        <v>13</v>
      </c>
      <c r="F44" s="9" t="s">
        <v>14</v>
      </c>
      <c r="G44" s="24" t="s">
        <v>9</v>
      </c>
      <c r="H44" s="25" t="s">
        <v>10</v>
      </c>
    </row>
    <row r="45" spans="1:8">
      <c r="A45" s="27"/>
      <c r="B45" s="26">
        <v>0.458333333333333</v>
      </c>
      <c r="C45" s="6">
        <f t="shared" ref="C45:C51" si="12">ROUND(C4*1*$C$60,0)</f>
        <v>0</v>
      </c>
      <c r="D45" s="6">
        <f>ROUND((D4*(6/(8+2*(H45/100)))*$C$60),0)</f>
        <v>0</v>
      </c>
      <c r="E45" s="6">
        <f>ROUND((E4*(6/8)*$C$60),0)</f>
        <v>0</v>
      </c>
      <c r="F45" s="6">
        <f>ROUND((F4*(2/3)*$C$60),0)</f>
        <v>0</v>
      </c>
      <c r="G45" s="6">
        <f>ROUND(($G4*0.9*$C$60),0)</f>
        <v>0</v>
      </c>
      <c r="H45" s="6">
        <f>ROUND(($G4*1*$C$60),0)</f>
        <v>0</v>
      </c>
    </row>
    <row r="46" spans="1:8">
      <c r="A46" s="27"/>
      <c r="B46" s="26">
        <v>0.5</v>
      </c>
      <c r="C46" s="6">
        <f t="shared" si="12"/>
        <v>0</v>
      </c>
      <c r="D46" s="6">
        <f t="shared" ref="D46:D57" si="13">ROUND((D5*(6/(8+2*(H46/100)))*$C$60),0)</f>
        <v>11</v>
      </c>
      <c r="E46" s="6">
        <f>ROUND((E5*(6/8)*$C$60),0)</f>
        <v>11</v>
      </c>
      <c r="F46" s="6">
        <f t="shared" ref="F46:F57" si="14">ROUND((F5*(2/3)*$C$60),0)</f>
        <v>4</v>
      </c>
      <c r="G46" s="6">
        <f t="shared" ref="G46:G57" si="15">ROUND(($G5*0.9*$C$60),0)</f>
        <v>5</v>
      </c>
      <c r="H46" s="6">
        <f t="shared" ref="H46:H57" si="16">ROUND(($G5*1*$C$60),0)</f>
        <v>6</v>
      </c>
    </row>
    <row r="47" spans="1:8">
      <c r="A47" s="27"/>
      <c r="B47" s="26">
        <v>0.541666666666667</v>
      </c>
      <c r="C47" s="6">
        <f t="shared" si="12"/>
        <v>0</v>
      </c>
      <c r="D47" s="6">
        <f t="shared" si="13"/>
        <v>22</v>
      </c>
      <c r="E47" s="6">
        <f t="shared" ref="E47:E57" si="17">ROUND((E6*(6/8)*$C$60),0)</f>
        <v>23</v>
      </c>
      <c r="F47" s="6">
        <f t="shared" si="14"/>
        <v>8</v>
      </c>
      <c r="G47" s="6">
        <f t="shared" si="15"/>
        <v>11</v>
      </c>
      <c r="H47" s="6">
        <f t="shared" si="16"/>
        <v>12</v>
      </c>
    </row>
    <row r="48" spans="1:8">
      <c r="A48" s="27"/>
      <c r="B48" s="26">
        <v>0.583333333333333</v>
      </c>
      <c r="C48" s="6">
        <f t="shared" si="12"/>
        <v>2</v>
      </c>
      <c r="D48" s="6">
        <f t="shared" si="13"/>
        <v>27</v>
      </c>
      <c r="E48" s="6">
        <f t="shared" si="17"/>
        <v>29</v>
      </c>
      <c r="F48" s="6">
        <f t="shared" si="14"/>
        <v>15</v>
      </c>
      <c r="G48" s="6">
        <f t="shared" si="15"/>
        <v>20</v>
      </c>
      <c r="H48" s="6">
        <f t="shared" si="16"/>
        <v>22</v>
      </c>
    </row>
    <row r="49" spans="1:8">
      <c r="A49" s="27" t="s">
        <v>15</v>
      </c>
      <c r="B49" s="26">
        <v>0.625</v>
      </c>
      <c r="C49" s="6">
        <f t="shared" si="12"/>
        <v>3</v>
      </c>
      <c r="D49" s="6">
        <f t="shared" si="13"/>
        <v>32</v>
      </c>
      <c r="E49" s="6">
        <f t="shared" si="17"/>
        <v>35</v>
      </c>
      <c r="F49" s="6">
        <f t="shared" si="14"/>
        <v>21</v>
      </c>
      <c r="G49" s="6">
        <f t="shared" si="15"/>
        <v>29</v>
      </c>
      <c r="H49" s="6">
        <f t="shared" si="16"/>
        <v>32</v>
      </c>
    </row>
    <row r="50" spans="1:8">
      <c r="A50" s="27"/>
      <c r="B50" s="26">
        <v>0.666666666666667</v>
      </c>
      <c r="C50" s="6">
        <f t="shared" si="12"/>
        <v>5</v>
      </c>
      <c r="D50" s="6">
        <f t="shared" si="13"/>
        <v>37</v>
      </c>
      <c r="E50" s="6">
        <f t="shared" si="17"/>
        <v>41</v>
      </c>
      <c r="F50" s="6">
        <f t="shared" si="14"/>
        <v>28</v>
      </c>
      <c r="G50" s="6">
        <f t="shared" si="15"/>
        <v>38</v>
      </c>
      <c r="H50" s="6">
        <f t="shared" si="16"/>
        <v>42</v>
      </c>
    </row>
    <row r="51" spans="1:8">
      <c r="A51" s="27"/>
      <c r="B51" s="26">
        <v>0.708333333333333</v>
      </c>
      <c r="C51" s="6">
        <f t="shared" si="12"/>
        <v>6</v>
      </c>
      <c r="D51" s="6">
        <f t="shared" si="13"/>
        <v>44</v>
      </c>
      <c r="E51" s="6">
        <f t="shared" si="17"/>
        <v>50</v>
      </c>
      <c r="F51" s="6">
        <f t="shared" si="14"/>
        <v>36</v>
      </c>
      <c r="G51" s="6">
        <f t="shared" si="15"/>
        <v>49</v>
      </c>
      <c r="H51" s="6">
        <f t="shared" si="16"/>
        <v>54</v>
      </c>
    </row>
    <row r="52" spans="1:8">
      <c r="A52" s="27"/>
      <c r="B52" s="26">
        <v>0.75</v>
      </c>
      <c r="C52" s="6">
        <f t="shared" ref="C52:C57" si="18">ROUND(C11*1*$C$60,0)</f>
        <v>5</v>
      </c>
      <c r="D52" s="6">
        <f t="shared" si="13"/>
        <v>37</v>
      </c>
      <c r="E52" s="6">
        <f t="shared" si="17"/>
        <v>41</v>
      </c>
      <c r="F52" s="6">
        <f t="shared" si="14"/>
        <v>28</v>
      </c>
      <c r="G52" s="6">
        <f t="shared" si="15"/>
        <v>38</v>
      </c>
      <c r="H52" s="6">
        <f t="shared" si="16"/>
        <v>42</v>
      </c>
    </row>
    <row r="53" spans="1:8">
      <c r="A53" s="27"/>
      <c r="B53" s="26">
        <v>0.791666666666667</v>
      </c>
      <c r="C53" s="6">
        <f t="shared" si="18"/>
        <v>3</v>
      </c>
      <c r="D53" s="6">
        <f t="shared" si="13"/>
        <v>32</v>
      </c>
      <c r="E53" s="6">
        <f t="shared" si="17"/>
        <v>35</v>
      </c>
      <c r="F53" s="6">
        <f t="shared" si="14"/>
        <v>21</v>
      </c>
      <c r="G53" s="6">
        <f t="shared" si="15"/>
        <v>29</v>
      </c>
      <c r="H53" s="6">
        <f t="shared" si="16"/>
        <v>32</v>
      </c>
    </row>
    <row r="54" spans="1:8">
      <c r="A54" s="27"/>
      <c r="B54" s="26">
        <v>0.833333333333333</v>
      </c>
      <c r="C54" s="6">
        <f t="shared" si="18"/>
        <v>2</v>
      </c>
      <c r="D54" s="6">
        <f t="shared" si="13"/>
        <v>27</v>
      </c>
      <c r="E54" s="6">
        <f t="shared" si="17"/>
        <v>29</v>
      </c>
      <c r="F54" s="6">
        <f t="shared" si="14"/>
        <v>15</v>
      </c>
      <c r="G54" s="6">
        <f t="shared" si="15"/>
        <v>20</v>
      </c>
      <c r="H54" s="6">
        <f t="shared" si="16"/>
        <v>22</v>
      </c>
    </row>
    <row r="55" spans="1:8">
      <c r="A55" s="27"/>
      <c r="B55" s="26">
        <v>0.875</v>
      </c>
      <c r="C55" s="6">
        <f t="shared" si="18"/>
        <v>0</v>
      </c>
      <c r="D55" s="6">
        <f t="shared" si="13"/>
        <v>22</v>
      </c>
      <c r="E55" s="6">
        <f t="shared" si="17"/>
        <v>23</v>
      </c>
      <c r="F55" s="6">
        <f t="shared" si="14"/>
        <v>8</v>
      </c>
      <c r="G55" s="6">
        <f t="shared" si="15"/>
        <v>11</v>
      </c>
      <c r="H55" s="6">
        <f t="shared" si="16"/>
        <v>12</v>
      </c>
    </row>
    <row r="56" spans="1:8">
      <c r="A56" s="27"/>
      <c r="B56" s="26">
        <v>0.916666666666667</v>
      </c>
      <c r="C56" s="6">
        <f t="shared" si="18"/>
        <v>0</v>
      </c>
      <c r="D56" s="6">
        <f t="shared" si="13"/>
        <v>11</v>
      </c>
      <c r="E56" s="6">
        <f t="shared" si="17"/>
        <v>11</v>
      </c>
      <c r="F56" s="6">
        <f t="shared" si="14"/>
        <v>4</v>
      </c>
      <c r="G56" s="6">
        <f t="shared" si="15"/>
        <v>5</v>
      </c>
      <c r="H56" s="6">
        <f t="shared" si="16"/>
        <v>6</v>
      </c>
    </row>
    <row r="57" spans="1:25">
      <c r="A57" s="27"/>
      <c r="B57" s="26">
        <v>0.958333333333333</v>
      </c>
      <c r="C57" s="6">
        <f t="shared" si="18"/>
        <v>0</v>
      </c>
      <c r="D57" s="6">
        <f t="shared" si="13"/>
        <v>0</v>
      </c>
      <c r="E57" s="6">
        <f t="shared" si="17"/>
        <v>0</v>
      </c>
      <c r="F57" s="6">
        <f t="shared" si="14"/>
        <v>0</v>
      </c>
      <c r="G57" s="6">
        <f t="shared" si="15"/>
        <v>0</v>
      </c>
      <c r="H57" s="6">
        <f t="shared" si="16"/>
        <v>0</v>
      </c>
      <c r="R57" s="6" t="s">
        <v>1</v>
      </c>
      <c r="S57" s="9">
        <v>405</v>
      </c>
      <c r="T57" s="9">
        <v>415</v>
      </c>
      <c r="U57" s="30">
        <v>430</v>
      </c>
      <c r="V57" s="31">
        <v>450</v>
      </c>
      <c r="W57" s="7">
        <v>460</v>
      </c>
      <c r="X57" s="25">
        <v>525</v>
      </c>
      <c r="Y57" s="24">
        <v>600</v>
      </c>
    </row>
    <row r="58" spans="18:25">
      <c r="R58">
        <v>6</v>
      </c>
      <c r="S58">
        <v>2</v>
      </c>
      <c r="T58">
        <v>4</v>
      </c>
      <c r="U58">
        <v>4</v>
      </c>
      <c r="V58">
        <v>8</v>
      </c>
      <c r="W58">
        <v>10</v>
      </c>
      <c r="X58">
        <v>2</v>
      </c>
      <c r="Y58">
        <v>2</v>
      </c>
    </row>
    <row r="59" spans="4:4">
      <c r="D59" s="1" t="s">
        <v>16</v>
      </c>
    </row>
    <row r="60" spans="2:3">
      <c r="B60" t="s">
        <v>17</v>
      </c>
      <c r="C60" s="16">
        <v>1.2</v>
      </c>
    </row>
    <row r="61" spans="3:3">
      <c r="C61" s="1" t="s">
        <v>18</v>
      </c>
    </row>
    <row r="62" spans="2:16">
      <c r="B62" t="s">
        <v>19</v>
      </c>
      <c r="C62" s="28" t="str">
        <f>DEC2HEX(C51,2)&amp;DEC2HEX(E51,2)&amp;DEC2HEX(H51,2)&amp;DEC2HEX(F51,2)&amp;DEC2HEX(D51,2)&amp;DEC2HEX(G51,2)&amp;"#00000000000000000100000000000000020000000000000003000000000000000400000000000000050000000000000006000000000000000700000000000000080000000000000009000000000000000A00000000000000"&amp;DEC2HEX(HOUR(B45),2)&amp;DEC2HEX(MINUTE(B45),2)&amp;DEC2HEX(C45,2)&amp;DEC2HEX(E45,2)&amp;DEC2HEX(H45,2)&amp;DEC2HEX(F45,2)&amp;DEC2HEX(D45,2)&amp;DEC2HEX(G45,2)&amp;DEC2HEX(HOUR(B46),2)&amp;DEC2HEX(MINUTE(B46),2)&amp;DEC2HEX(C46,2)&amp;DEC2HEX(E46,2)&amp;DEC2HEX(H46,2)&amp;DEC2HEX(F46,2)&amp;DEC2HEX(D46,2)&amp;DEC2HEX(G46,2)&amp;DEC2HEX(HOUR(B47),2)&amp;DEC2HEX(MINUTE(B47),2)&amp;DEC2HEX(C47,2)&amp;DEC2HEX(E47,2)&amp;DEC2HEX(H47,2)&amp;DEC2HEX(F47,2)&amp;DEC2HEX(D47,2)&amp;DEC2HEX(G47,2)&amp;DEC2HEX(HOUR(B48),2)&amp;DEC2HEX(MINUTE(B48),2)&amp;DEC2HEX(C48,2)&amp;DEC2HEX(E48,2)&amp;DEC2HEX(H48,2)&amp;DEC2HEX(F48,2)&amp;DEC2HEX(D48,2)&amp;DEC2HEX(G48,2)&amp;DEC2HEX(HOUR(B49),2)&amp;DEC2HEX(MINUTE(B49),2)&amp;DEC2HEX(C49,2)&amp;DEC2HEX(E49,2)&amp;DEC2HEX(H49,2)&amp;DEC2HEX(F49,2)&amp;DEC2HEX(D49,2)&amp;DEC2HEX(G49,2)&amp;DEC2HEX(HOUR(B50),2)&amp;DEC2HEX(MINUTE(B50),2)&amp;DEC2HEX(C50,2)&amp;DEC2HEX(E50,2)&amp;DEC2HEX(H50,2)&amp;DEC2HEX(F50,2)&amp;DEC2HEX(D50,2)&amp;DEC2HEX(G50,2)&amp;DEC2HEX(HOUR(B51),2)&amp;DEC2HEX(MINUTE(B51),2)&amp;DEC2HEX(C51,2)&amp;DEC2HEX(E51,2)&amp;DEC2HEX(H51,2)&amp;DEC2HEX(F51,2)&amp;DEC2HEX(D51,2)&amp;DEC2HEX(G51,2)&amp;DEC2HEX(HOUR(B52),2)&amp;DEC2HEX(MINUTE(B52),2)&amp;DEC2HEX(C52,2)&amp;DEC2HEX(E52,2)&amp;DEC2HEX(H52,2)&amp;DEC2HEX(F52,2)&amp;DEC2HEX(D52,2)&amp;DEC2HEX(G52,2)&amp;DEC2HEX(HOUR(B53),2)&amp;DEC2HEX(MINUTE(B53),2)&amp;DEC2HEX(C53,2)&amp;DEC2HEX(E53,2)&amp;DEC2HEX(H53,2)&amp;DEC2HEX(F53,2)&amp;DEC2HEX(D53,2)&amp;DEC2HEX(G53,2)&amp;DEC2HEX(HOUR(B54),2)&amp;DEC2HEX(MINUTE(B54),2)&amp;DEC2HEX(C54,2)&amp;DEC2HEX(E54,2)&amp;DEC2HEX(H54,2)&amp;DEC2HEX(F54,2)&amp;DEC2HEX(D54,2)&amp;DEC2HEX(G54,2)&amp;DEC2HEX(HOUR(B55),2)&amp;DEC2HEX(MINUTE(B55),2)&amp;DEC2HEX(C55,2)&amp;DEC2HEX(E55,2)&amp;DEC2HEX(H55,2)&amp;DEC2HEX(F55,2)&amp;DEC2HEX(D55,2)&amp;DEC2HEX(G55,2)&amp;DEC2HEX(HOUR(B56),2)&amp;DEC2HEX(MINUTE(B56),2)&amp;DEC2HEX(C56,2)&amp;DEC2HEX(E56,2)&amp;DEC2HEX(H56,2)&amp;DEC2HEX(F56,2)&amp;DEC2HEX(D56,2)&amp;DEC2HEX(G56,2)&amp;DEC2HEX(HOUR(B57),2)&amp;DEC2HEX(MINUTE(B57),2)&amp;DEC2HEX(C57,2)&amp;DEC2HEX(E57,2)&amp;DEC2HEX(H57,2)&amp;DEC2HEX(F57,2)&amp;DEC2HEX(D57,2)&amp;DEC2HEX(G57,2)</f>
        <v>063236242C31#00000000000000000100000000000000020000000000000003000000000000000400000000000000050000000000000006000000000000000700000000000000080000000000000009000000000000000A000000000000000B000000000000000C00000B06040B050D0000170C08160B0E00021D160F1B140F0003232015201D100005292A1C25261100063236242C31120005292A1C2526130003232015201D1400021D160F1B14150000170C08160B1600000B06040B051700000000000000</v>
      </c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</row>
    <row r="63" spans="3:16"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</row>
  </sheetData>
  <mergeCells count="5">
    <mergeCell ref="B2:G2"/>
    <mergeCell ref="B25:H25"/>
    <mergeCell ref="B43:H43"/>
    <mergeCell ref="A25:A39"/>
    <mergeCell ref="C62:P63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Gavin-PC</dc:creator>
  <cp:lastModifiedBy>Administrator</cp:lastModifiedBy>
  <dcterms:created xsi:type="dcterms:W3CDTF">2022-10-30T02:16:00Z</dcterms:created>
  <dcterms:modified xsi:type="dcterms:W3CDTF">2022-12-31T10:58:46Z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EA47CCD8E85A4ED7B23D605E529DA52B</vt:lpwstr>
  </property>
  <property fmtid="{D5CDD505-2E9C-101B-9397-08002B2CF9AE}" pid="3" name="KSOProductBuildVer">
    <vt:lpwstr>2052-11.1.0.12980</vt:lpwstr>
  </property>
</Properties>
</file>