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70a\Miscellaneous\Marine\"/>
    </mc:Choice>
  </mc:AlternateContent>
  <xr:revisionPtr revIDLastSave="0" documentId="13_ncr:1_{559A0D47-F3AF-4BFE-A12C-EA4BAD858D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ipe calc" sheetId="7" r:id="rId1"/>
  </sheets>
  <definedNames>
    <definedName name="_xlnm.Print_Area" localSheetId="0">'Pipe calc'!$B$31:$H$43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7" l="1"/>
  <c r="N2" i="7"/>
  <c r="N8" i="7" s="1"/>
  <c r="N9" i="7"/>
  <c r="N10" i="7"/>
  <c r="D3" i="7"/>
  <c r="N11" i="7"/>
  <c r="N12" i="7"/>
  <c r="O14" i="7"/>
  <c r="J5" i="7"/>
  <c r="K5" i="7" s="1"/>
  <c r="N18" i="7"/>
  <c r="N19" i="7" s="1"/>
  <c r="J9" i="7"/>
  <c r="K9" i="7"/>
  <c r="N21" i="7"/>
  <c r="N22" i="7" s="1"/>
  <c r="O21" i="7"/>
  <c r="O22" i="7" s="1"/>
  <c r="F9" i="7"/>
  <c r="G9" i="7" s="1"/>
  <c r="F8" i="7"/>
  <c r="G8" i="7" s="1"/>
  <c r="F6" i="7"/>
  <c r="G6" i="7" s="1"/>
  <c r="F5" i="7" l="1"/>
  <c r="G5" i="7" s="1"/>
  <c r="F7" i="7"/>
  <c r="G7" i="7" s="1"/>
  <c r="N13" i="7"/>
  <c r="N15" i="7" s="1"/>
  <c r="G10" i="7" l="1"/>
  <c r="G11" i="7" s="1"/>
</calcChain>
</file>

<file path=xl/sharedStrings.xml><?xml version="1.0" encoding="utf-8"?>
<sst xmlns="http://schemas.openxmlformats.org/spreadsheetml/2006/main" count="31" uniqueCount="31">
  <si>
    <t>avg</t>
  </si>
  <si>
    <t>A loss of 75 to 125 GPH for each foot of height (from the pump to the display tank return)</t>
  </si>
  <si>
    <t>15 gal</t>
  </si>
  <si>
    <t>A loss of 50 to 75 GPH for each 90 degree elbow</t>
  </si>
  <si>
    <t>• A loss of 30 to 50 GPH for each 45 degree elbow</t>
  </si>
  <si>
    <t>• A loss of 50 to 75 GPH for each swing check valve</t>
  </si>
  <si>
    <t>• A loss of 20 to 40 GPH for each ball valve</t>
  </si>
  <si>
    <t>• A loss of ~ 3 to 5 GPH for each union</t>
  </si>
  <si>
    <t>height</t>
  </si>
  <si>
    <t>90 deg elbows</t>
  </si>
  <si>
    <t>45 deg elbows</t>
  </si>
  <si>
    <t>231 Cu In = 1 gallon</t>
  </si>
  <si>
    <t>ball valves</t>
  </si>
  <si>
    <t>29 gal = 30x12x18</t>
  </si>
  <si>
    <t>uions</t>
  </si>
  <si>
    <t>30 L</t>
  </si>
  <si>
    <t>12 W</t>
  </si>
  <si>
    <t>18 H</t>
  </si>
  <si>
    <t>cu in</t>
  </si>
  <si>
    <t>gallons</t>
  </si>
  <si>
    <t>overflow gal</t>
  </si>
  <si>
    <t>refuge</t>
  </si>
  <si>
    <t>10-20%</t>
  </si>
  <si>
    <t>required flow rate</t>
  </si>
  <si>
    <t>baffle</t>
  </si>
  <si>
    <t>GPH pump size needed</t>
  </si>
  <si>
    <t>Baffle</t>
  </si>
  <si>
    <t>return</t>
  </si>
  <si>
    <t>900 gal/hr (10x)</t>
  </si>
  <si>
    <t>first chamber</t>
  </si>
  <si>
    <t>http://gmacreef.com/reef-aquarium-sump-tank-design/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</si>
</sst>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12" x14ac:knownFonts="1">
    <font>
      <sz val="10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Calibri"/>
      <family val="2"/>
      <scheme val="minor"/>
    </font>
    <font>
      <sz val="10"/>
      <color rgb="FF444444"/>
      <name val="Arial"/>
      <family val="2"/>
    </font>
    <font>
      <sz val="11"/>
      <name val="Arial"/>
      <family val="2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0" fontId="6" fillId="0" borderId="0" xfId="3" applyAlignment="1">
      <alignment horizontal="center"/>
    </xf>
    <xf numFmtId="0" fontId="6" fillId="0" borderId="0" xfId="3"/>
    <xf numFmtId="0" fontId="6" fillId="0" borderId="0" xfId="3" applyAlignment="1">
      <alignment horizontal="right"/>
    </xf>
    <xf numFmtId="0" fontId="9" fillId="0" borderId="0" xfId="3" applyFont="1" applyAlignment="1">
      <alignment wrapText="1"/>
    </xf>
    <xf numFmtId="0" fontId="9" fillId="0" borderId="0" xfId="3" applyFont="1" applyAlignment="1">
      <alignment horizontal="right" wrapText="1"/>
    </xf>
    <xf numFmtId="0" fontId="6" fillId="0" borderId="1" xfId="3" applyBorder="1"/>
    <xf numFmtId="0" fontId="6" fillId="0" borderId="3" xfId="3" applyBorder="1"/>
    <xf numFmtId="0" fontId="6" fillId="0" borderId="4" xfId="3" applyBorder="1"/>
    <xf numFmtId="164" fontId="6" fillId="0" borderId="0" xfId="3" applyNumberFormat="1"/>
    <xf numFmtId="0" fontId="6" fillId="0" borderId="5" xfId="3" applyBorder="1"/>
    <xf numFmtId="0" fontId="6" fillId="0" borderId="6" xfId="3" applyBorder="1"/>
    <xf numFmtId="0" fontId="6" fillId="2" borderId="0" xfId="3" applyFill="1" applyAlignment="1">
      <alignment horizontal="center"/>
    </xf>
    <xf numFmtId="9" fontId="6" fillId="0" borderId="7" xfId="3" applyNumberFormat="1" applyBorder="1" applyAlignment="1">
      <alignment horizontal="left"/>
    </xf>
    <xf numFmtId="0" fontId="6" fillId="0" borderId="2" xfId="3" applyBorder="1"/>
    <xf numFmtId="1" fontId="10" fillId="0" borderId="0" xfId="1" applyNumberFormat="1" applyFont="1" applyAlignment="1">
      <alignment horizontal="center"/>
    </xf>
    <xf numFmtId="0" fontId="5" fillId="0" borderId="0" xfId="3" applyFont="1"/>
    <xf numFmtId="9" fontId="6" fillId="0" borderId="0" xfId="2" applyFont="1"/>
    <xf numFmtId="0" fontId="2" fillId="0" borderId="0" xfId="3" applyFont="1"/>
    <xf numFmtId="0" fontId="11" fillId="0" borderId="1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6" fillId="0" borderId="0" xfId="3" applyFill="1" applyAlignment="1">
      <alignment horizontal="center"/>
    </xf>
    <xf numFmtId="0" fontId="6" fillId="0" borderId="0" xfId="3" applyBorder="1" applyAlignment="1">
      <alignment horizontal="center"/>
    </xf>
    <xf numFmtId="0" fontId="2" fillId="0" borderId="0" xfId="3" applyFont="1" applyBorder="1"/>
    <xf numFmtId="0" fontId="6" fillId="0" borderId="0" xfId="3" applyBorder="1"/>
    <xf numFmtId="0" fontId="6" fillId="0" borderId="0" xfId="3" applyFill="1" applyBorder="1"/>
    <xf numFmtId="0" fontId="5" fillId="0" borderId="0" xfId="3" applyFont="1" applyBorder="1"/>
    <xf numFmtId="0" fontId="6" fillId="0" borderId="0" xfId="3" applyFill="1" applyBorder="1" applyAlignment="1">
      <alignment horizontal="center"/>
    </xf>
    <xf numFmtId="164" fontId="6" fillId="0" borderId="0" xfId="3" applyNumberFormat="1" applyBorder="1"/>
    <xf numFmtId="0" fontId="6" fillId="0" borderId="0" xfId="3" applyFont="1" applyBorder="1" applyAlignment="1">
      <alignment horizontal="center"/>
    </xf>
    <xf numFmtId="9" fontId="6" fillId="0" borderId="0" xfId="3" applyNumberFormat="1" applyBorder="1" applyAlignment="1">
      <alignment horizontal="left"/>
    </xf>
    <xf numFmtId="0" fontId="1" fillId="0" borderId="0" xfId="3" applyFont="1" applyBorder="1"/>
    <xf numFmtId="0" fontId="4" fillId="0" borderId="0" xfId="3" applyFont="1" applyBorder="1" applyAlignment="1">
      <alignment horizontal="right"/>
    </xf>
    <xf numFmtId="0" fontId="3" fillId="0" borderId="0" xfId="3" applyFont="1" applyBorder="1" applyAlignment="1">
      <alignment horizontal="right"/>
    </xf>
    <xf numFmtId="0" fontId="6" fillId="0" borderId="0" xfId="3" applyBorder="1" applyAlignment="1">
      <alignment horizontal="right"/>
    </xf>
    <xf numFmtId="164" fontId="6" fillId="0" borderId="2" xfId="3" applyNumberFormat="1" applyBorder="1"/>
    <xf numFmtId="0" fontId="6" fillId="2" borderId="1" xfId="3" applyFont="1" applyFill="1" applyBorder="1" applyAlignment="1">
      <alignment horizontal="center"/>
    </xf>
    <xf numFmtId="0" fontId="8" fillId="2" borderId="0" xfId="3" applyFont="1" applyFill="1"/>
  </cellXfs>
  <cellStyles count="4">
    <cellStyle name="Comma" xfId="1" builtinId="3"/>
    <cellStyle name="Normal" xfId="0" builtinId="0"/>
    <cellStyle name="Normal 2" xfId="3" xr:uid="{00000000-0005-0000-0000-000002000000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3"/>
  <sheetViews>
    <sheetView tabSelected="1" workbookViewId="0">
      <selection activeCell="D9" sqref="D9"/>
    </sheetView>
  </sheetViews>
  <sheetFormatPr defaultRowHeight="12.75" x14ac:dyDescent="0.2"/>
  <cols>
    <col min="1" max="1" width="3.28515625" style="1" customWidth="1"/>
    <col min="2" max="2" width="13.85546875" style="2" customWidth="1"/>
    <col min="3" max="3" width="9.42578125" style="2" customWidth="1"/>
    <col min="4" max="7" width="9.140625" style="2"/>
    <col min="8" max="8" width="9.7109375" style="2" bestFit="1" customWidth="1"/>
    <col min="9" max="9" width="5.85546875" style="2" bestFit="1" customWidth="1"/>
    <col min="10" max="10" width="9.140625" style="2" customWidth="1"/>
    <col min="11" max="11" width="10.7109375" style="2" bestFit="1" customWidth="1"/>
    <col min="12" max="12" width="10.7109375" style="2" customWidth="1"/>
    <col min="13" max="13" width="43.7109375" style="2" customWidth="1"/>
    <col min="14" max="14" width="8.28515625" style="2" customWidth="1"/>
    <col min="15" max="15" width="7" style="2" customWidth="1"/>
    <col min="16" max="16" width="6.28515625" style="2" customWidth="1"/>
    <col min="17" max="16384" width="9.140625" style="2"/>
  </cols>
  <sheetData>
    <row r="1" spans="1:24" x14ac:dyDescent="0.2">
      <c r="C1" s="1"/>
      <c r="D1" s="1"/>
      <c r="E1" s="1"/>
      <c r="F1" s="1"/>
      <c r="G1" s="9"/>
      <c r="N1" s="3" t="s">
        <v>0</v>
      </c>
    </row>
    <row r="2" spans="1:24" ht="25.5" x14ac:dyDescent="0.2">
      <c r="B2" s="2" t="s">
        <v>11</v>
      </c>
      <c r="M2" s="4" t="s">
        <v>1</v>
      </c>
      <c r="N2" s="2">
        <f>(75+125)/2</f>
        <v>100</v>
      </c>
    </row>
    <row r="3" spans="1:24" x14ac:dyDescent="0.2">
      <c r="B3" s="2" t="s">
        <v>13</v>
      </c>
      <c r="D3" s="2">
        <f>30*12*18</f>
        <v>6480</v>
      </c>
      <c r="I3" s="2">
        <v>231</v>
      </c>
      <c r="M3" s="4" t="s">
        <v>3</v>
      </c>
      <c r="N3" s="2">
        <v>62.5</v>
      </c>
    </row>
    <row r="4" spans="1:24" ht="25.5" x14ac:dyDescent="0.2">
      <c r="B4" s="18"/>
      <c r="C4" s="19" t="s">
        <v>15</v>
      </c>
      <c r="D4" s="19" t="s">
        <v>16</v>
      </c>
      <c r="E4" s="19" t="s">
        <v>17</v>
      </c>
      <c r="F4" s="19" t="s">
        <v>18</v>
      </c>
      <c r="G4" s="20" t="s">
        <v>19</v>
      </c>
      <c r="H4" s="7"/>
      <c r="I4" s="8"/>
      <c r="K4" s="2" t="s">
        <v>20</v>
      </c>
      <c r="M4" s="4" t="s">
        <v>4</v>
      </c>
      <c r="N4" s="2">
        <v>40</v>
      </c>
    </row>
    <row r="5" spans="1:24" ht="25.5" x14ac:dyDescent="0.2">
      <c r="A5" s="1">
        <v>1</v>
      </c>
      <c r="B5" s="16" t="s">
        <v>29</v>
      </c>
      <c r="C5" s="12">
        <v>10</v>
      </c>
      <c r="D5" s="12">
        <v>12</v>
      </c>
      <c r="E5" s="12">
        <v>8</v>
      </c>
      <c r="F5" s="1">
        <f>E5*D5*C5</f>
        <v>960</v>
      </c>
      <c r="G5" s="9">
        <f>F5/$I$3</f>
        <v>4.1558441558441555</v>
      </c>
      <c r="H5" s="10"/>
      <c r="I5" s="11"/>
      <c r="J5" s="2">
        <f>20*7*11.5</f>
        <v>1610</v>
      </c>
      <c r="K5" s="9">
        <f>J5/I3</f>
        <v>6.9696969696969697</v>
      </c>
      <c r="M5" s="4" t="s">
        <v>5</v>
      </c>
    </row>
    <row r="6" spans="1:24" x14ac:dyDescent="0.2">
      <c r="B6" s="2" t="s">
        <v>24</v>
      </c>
      <c r="C6" s="12">
        <v>2</v>
      </c>
      <c r="D6" s="12">
        <v>12</v>
      </c>
      <c r="E6" s="12">
        <v>7</v>
      </c>
      <c r="F6" s="1">
        <f>E6*D6*C6</f>
        <v>168</v>
      </c>
      <c r="G6" s="9">
        <f>F6/$I$3</f>
        <v>0.72727272727272729</v>
      </c>
      <c r="H6" s="10"/>
      <c r="I6" s="11"/>
      <c r="M6" s="4" t="s">
        <v>6</v>
      </c>
      <c r="N6" s="2">
        <v>30</v>
      </c>
    </row>
    <row r="7" spans="1:24" x14ac:dyDescent="0.2">
      <c r="A7" s="1">
        <v>2</v>
      </c>
      <c r="B7" s="16" t="s">
        <v>21</v>
      </c>
      <c r="C7" s="12"/>
      <c r="D7" s="12"/>
      <c r="E7" s="12"/>
      <c r="F7" s="1">
        <f>E7*D7*C7</f>
        <v>0</v>
      </c>
      <c r="G7" s="9">
        <f>F7/I3</f>
        <v>0</v>
      </c>
      <c r="H7" s="10" t="s">
        <v>22</v>
      </c>
      <c r="I7" s="11" t="s">
        <v>2</v>
      </c>
      <c r="M7" s="4" t="s">
        <v>7</v>
      </c>
      <c r="N7" s="2">
        <v>4</v>
      </c>
    </row>
    <row r="8" spans="1:24" x14ac:dyDescent="0.2">
      <c r="B8" s="2" t="s">
        <v>26</v>
      </c>
      <c r="C8" s="12">
        <v>0</v>
      </c>
      <c r="D8" s="12">
        <v>12</v>
      </c>
      <c r="E8" s="12">
        <v>0</v>
      </c>
      <c r="F8" s="1">
        <f>E8*D8*C8</f>
        <v>0</v>
      </c>
      <c r="G8" s="9">
        <f>F8/$I$3</f>
        <v>0</v>
      </c>
      <c r="H8" s="10"/>
      <c r="I8" s="11"/>
      <c r="J8" s="2">
        <v>48</v>
      </c>
      <c r="K8" s="2">
        <v>96</v>
      </c>
      <c r="M8" s="5" t="s">
        <v>8</v>
      </c>
      <c r="N8" s="2">
        <f>N2*O8</f>
        <v>400</v>
      </c>
      <c r="O8" s="37">
        <v>4</v>
      </c>
      <c r="P8" s="2">
        <v>650</v>
      </c>
      <c r="U8"/>
      <c r="V8"/>
      <c r="W8"/>
      <c r="X8"/>
    </row>
    <row r="9" spans="1:24" x14ac:dyDescent="0.2">
      <c r="A9" s="1">
        <v>3</v>
      </c>
      <c r="B9" s="2" t="s">
        <v>27</v>
      </c>
      <c r="C9" s="36">
        <v>0</v>
      </c>
      <c r="D9" s="12">
        <v>12</v>
      </c>
      <c r="E9" s="12">
        <v>11</v>
      </c>
      <c r="F9" s="1">
        <f>E9*D9*C9</f>
        <v>0</v>
      </c>
      <c r="G9" s="35">
        <f>F9/I3</f>
        <v>0</v>
      </c>
      <c r="H9" s="13" t="s">
        <v>28</v>
      </c>
      <c r="I9" s="14"/>
      <c r="J9" s="2">
        <f>J8/12</f>
        <v>4</v>
      </c>
      <c r="K9" s="2">
        <f>K8/12</f>
        <v>8</v>
      </c>
      <c r="M9" s="5" t="s">
        <v>9</v>
      </c>
      <c r="N9" s="2">
        <f>N3*O9</f>
        <v>250</v>
      </c>
      <c r="O9" s="37">
        <v>4</v>
      </c>
      <c r="U9"/>
      <c r="V9"/>
      <c r="W9"/>
      <c r="X9"/>
    </row>
    <row r="10" spans="1:24" x14ac:dyDescent="0.2">
      <c r="C10" s="1">
        <f>SUM(C5:C9)</f>
        <v>12</v>
      </c>
      <c r="D10" s="1"/>
      <c r="E10" s="21"/>
      <c r="F10" s="1"/>
      <c r="G10" s="9">
        <f>SUM(G5:G9)</f>
        <v>4.883116883116883</v>
      </c>
      <c r="M10" s="5" t="s">
        <v>10</v>
      </c>
      <c r="N10" s="2">
        <f>N4*O10</f>
        <v>80</v>
      </c>
      <c r="O10" s="37">
        <v>2</v>
      </c>
      <c r="U10"/>
      <c r="V10"/>
      <c r="W10"/>
      <c r="X10"/>
    </row>
    <row r="11" spans="1:24" x14ac:dyDescent="0.2">
      <c r="C11" s="1"/>
      <c r="D11" s="1"/>
      <c r="E11" s="21"/>
      <c r="F11" s="1"/>
      <c r="G11" s="9">
        <f>29-G10</f>
        <v>24.116883116883116</v>
      </c>
      <c r="M11" s="5" t="s">
        <v>12</v>
      </c>
      <c r="N11" s="2">
        <f>N6*O11</f>
        <v>30</v>
      </c>
      <c r="O11" s="37">
        <v>1</v>
      </c>
    </row>
    <row r="12" spans="1:24" x14ac:dyDescent="0.2">
      <c r="A12" s="22"/>
      <c r="B12" s="23"/>
      <c r="C12" s="24"/>
      <c r="D12" s="24"/>
      <c r="E12" s="25"/>
      <c r="F12" s="24"/>
      <c r="G12" s="24"/>
      <c r="H12" s="24"/>
      <c r="I12" s="24"/>
      <c r="J12" s="24"/>
      <c r="K12" s="24"/>
      <c r="M12" s="5" t="s">
        <v>14</v>
      </c>
      <c r="N12" s="6">
        <f>N7*O12</f>
        <v>8</v>
      </c>
      <c r="O12" s="37">
        <v>2</v>
      </c>
    </row>
    <row r="13" spans="1:24" x14ac:dyDescent="0.2">
      <c r="A13" s="22"/>
      <c r="B13" s="26"/>
      <c r="C13" s="22"/>
      <c r="D13" s="22"/>
      <c r="E13" s="27"/>
      <c r="F13" s="22"/>
      <c r="G13" s="28"/>
      <c r="H13" s="24"/>
      <c r="I13" s="24"/>
      <c r="J13" s="24"/>
      <c r="K13" s="24"/>
      <c r="N13" s="2">
        <f>SUM(N8:N11)</f>
        <v>760</v>
      </c>
    </row>
    <row r="14" spans="1:24" x14ac:dyDescent="0.2">
      <c r="A14" s="22"/>
      <c r="B14" s="24"/>
      <c r="C14" s="22"/>
      <c r="D14" s="22"/>
      <c r="E14" s="27"/>
      <c r="F14" s="22"/>
      <c r="G14" s="28"/>
      <c r="H14" s="24"/>
      <c r="I14" s="24"/>
      <c r="J14" s="24"/>
      <c r="K14" s="24"/>
      <c r="M14" s="5" t="s">
        <v>23</v>
      </c>
      <c r="N14" s="2">
        <v>450</v>
      </c>
      <c r="O14" s="2">
        <f>90*5</f>
        <v>450</v>
      </c>
    </row>
    <row r="15" spans="1:24" x14ac:dyDescent="0.2">
      <c r="A15" s="22"/>
      <c r="B15" s="23"/>
      <c r="C15" s="22"/>
      <c r="D15" s="22"/>
      <c r="E15" s="27"/>
      <c r="F15" s="22"/>
      <c r="G15" s="28"/>
      <c r="H15" s="28"/>
      <c r="I15" s="24"/>
      <c r="J15" s="24"/>
      <c r="K15" s="24"/>
      <c r="L15" s="9"/>
      <c r="M15" s="5" t="s">
        <v>25</v>
      </c>
      <c r="N15" s="2">
        <f>N14+N13</f>
        <v>1210</v>
      </c>
    </row>
    <row r="16" spans="1:24" x14ac:dyDescent="0.2">
      <c r="A16" s="22"/>
      <c r="B16" s="24"/>
      <c r="C16" s="22"/>
      <c r="D16" s="22"/>
      <c r="E16" s="27"/>
      <c r="F16" s="22"/>
      <c r="G16" s="28"/>
      <c r="H16" s="24"/>
      <c r="I16" s="24"/>
      <c r="J16" s="24"/>
      <c r="K16" s="24"/>
    </row>
    <row r="17" spans="1:15" x14ac:dyDescent="0.2">
      <c r="A17" s="22"/>
      <c r="B17" s="24"/>
      <c r="C17" s="29"/>
      <c r="D17" s="22"/>
      <c r="E17" s="27"/>
      <c r="F17" s="22"/>
      <c r="G17" s="28"/>
      <c r="H17" s="30"/>
      <c r="I17" s="24"/>
      <c r="J17" s="24"/>
      <c r="K17" s="24"/>
    </row>
    <row r="18" spans="1:15" ht="14.25" x14ac:dyDescent="0.2">
      <c r="A18" s="22"/>
      <c r="B18" s="24"/>
      <c r="C18" s="22"/>
      <c r="D18" s="22"/>
      <c r="E18" s="27"/>
      <c r="F18" s="22"/>
      <c r="G18" s="28"/>
      <c r="H18" s="24"/>
      <c r="I18" s="24"/>
      <c r="J18" s="24"/>
      <c r="K18" s="24"/>
      <c r="N18" s="15">
        <f>30*30*O18</f>
        <v>2700</v>
      </c>
      <c r="O18" s="2">
        <v>3</v>
      </c>
    </row>
    <row r="19" spans="1:15" ht="14.25" x14ac:dyDescent="0.2">
      <c r="A19" s="22"/>
      <c r="B19" s="24"/>
      <c r="C19" s="24"/>
      <c r="D19" s="24"/>
      <c r="E19" s="25"/>
      <c r="F19" s="24"/>
      <c r="G19" s="24"/>
      <c r="H19" s="24"/>
      <c r="I19" s="24"/>
      <c r="J19" s="24"/>
      <c r="K19" s="24"/>
      <c r="N19" s="15">
        <f>N18/231</f>
        <v>11.688311688311689</v>
      </c>
    </row>
    <row r="20" spans="1:15" x14ac:dyDescent="0.2">
      <c r="A20" s="22"/>
      <c r="B20" s="24"/>
      <c r="C20" s="24"/>
      <c r="D20" s="24"/>
      <c r="E20" s="25"/>
      <c r="F20" s="24"/>
      <c r="G20" s="24"/>
      <c r="H20" s="24"/>
      <c r="I20" s="24"/>
      <c r="J20" s="24"/>
      <c r="K20" s="24"/>
    </row>
    <row r="21" spans="1:15" x14ac:dyDescent="0.2">
      <c r="A21" s="22"/>
      <c r="B21" s="24"/>
      <c r="C21" s="24"/>
      <c r="D21" s="24"/>
      <c r="E21" s="25"/>
      <c r="F21" s="24"/>
      <c r="G21" s="24"/>
      <c r="H21" s="24"/>
      <c r="I21" s="24"/>
      <c r="J21" s="24"/>
      <c r="K21" s="24"/>
      <c r="N21" s="2">
        <f>30*12*6</f>
        <v>2160</v>
      </c>
      <c r="O21" s="2">
        <f>30*12*14</f>
        <v>5040</v>
      </c>
    </row>
    <row r="22" spans="1:15" x14ac:dyDescent="0.2">
      <c r="A22" s="22"/>
      <c r="B22" s="31"/>
      <c r="C22" s="24"/>
      <c r="D22" s="24"/>
      <c r="E22" s="25"/>
      <c r="F22" s="24"/>
      <c r="G22" s="24"/>
      <c r="H22" s="24"/>
      <c r="I22" s="24"/>
      <c r="J22" s="24"/>
      <c r="K22" s="24"/>
      <c r="N22" s="2">
        <f>N21/231</f>
        <v>9.3506493506493502</v>
      </c>
      <c r="O22" s="2">
        <f>O21/231</f>
        <v>21.818181818181817</v>
      </c>
    </row>
    <row r="23" spans="1:15" x14ac:dyDescent="0.2">
      <c r="A23" s="22"/>
      <c r="B23" s="26"/>
      <c r="C23" s="22"/>
      <c r="D23" s="22"/>
      <c r="E23" s="27"/>
      <c r="F23" s="22"/>
      <c r="G23" s="28"/>
      <c r="H23" s="24"/>
      <c r="I23" s="24"/>
      <c r="J23" s="24"/>
      <c r="K23" s="24"/>
    </row>
    <row r="24" spans="1:15" x14ac:dyDescent="0.2">
      <c r="A24" s="22"/>
      <c r="B24" s="24"/>
      <c r="C24" s="22"/>
      <c r="D24" s="22"/>
      <c r="E24" s="27"/>
      <c r="F24" s="22"/>
      <c r="G24" s="28"/>
      <c r="H24" s="24"/>
      <c r="I24" s="24"/>
      <c r="J24" s="24"/>
      <c r="K24" s="24"/>
    </row>
    <row r="25" spans="1:15" x14ac:dyDescent="0.2">
      <c r="A25" s="22"/>
      <c r="B25" s="23"/>
      <c r="C25" s="22"/>
      <c r="D25" s="22"/>
      <c r="E25" s="27"/>
      <c r="F25" s="22"/>
      <c r="G25" s="28"/>
      <c r="H25" s="24"/>
      <c r="I25" s="24"/>
      <c r="J25" s="24"/>
      <c r="K25" s="24"/>
    </row>
    <row r="26" spans="1:15" x14ac:dyDescent="0.2">
      <c r="A26" s="22"/>
      <c r="B26" s="24"/>
      <c r="C26" s="22"/>
      <c r="D26" s="22"/>
      <c r="E26" s="27"/>
      <c r="F26" s="22"/>
      <c r="G26" s="28"/>
      <c r="H26" s="24"/>
      <c r="I26" s="24"/>
      <c r="J26" s="24"/>
      <c r="K26" s="24"/>
    </row>
    <row r="27" spans="1:15" x14ac:dyDescent="0.2">
      <c r="A27" s="22"/>
      <c r="B27" s="24"/>
      <c r="C27" s="29"/>
      <c r="D27" s="22"/>
      <c r="E27" s="27"/>
      <c r="F27" s="22"/>
      <c r="G27" s="28"/>
      <c r="H27" s="30"/>
      <c r="I27" s="24"/>
      <c r="J27" s="24"/>
      <c r="K27" s="24"/>
    </row>
    <row r="28" spans="1:15" x14ac:dyDescent="0.2">
      <c r="A28" s="22"/>
      <c r="B28" s="24"/>
      <c r="C28" s="22"/>
      <c r="D28" s="22"/>
      <c r="E28" s="22"/>
      <c r="F28" s="22"/>
      <c r="G28" s="28"/>
      <c r="H28" s="24"/>
      <c r="I28" s="24"/>
      <c r="J28" s="24"/>
      <c r="K28" s="24"/>
      <c r="M28" s="17"/>
    </row>
    <row r="29" spans="1:15" x14ac:dyDescent="0.2">
      <c r="A29" s="22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5" x14ac:dyDescent="0.2">
      <c r="A30" s="22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" t="s">
        <v>30</v>
      </c>
    </row>
    <row r="31" spans="1:15" x14ac:dyDescent="0.2">
      <c r="A31" s="22"/>
      <c r="B31" s="24"/>
      <c r="C31" s="32"/>
      <c r="D31" s="24"/>
      <c r="E31" s="24"/>
      <c r="F31" s="24"/>
      <c r="G31" s="24"/>
      <c r="H31" s="24"/>
      <c r="I31" s="24"/>
      <c r="J31" s="24"/>
      <c r="K31" s="24"/>
    </row>
    <row r="32" spans="1:15" x14ac:dyDescent="0.2">
      <c r="A32" s="22"/>
      <c r="B32" s="33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2">
      <c r="A33" s="22"/>
      <c r="B33" s="33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">
      <c r="A34" s="22"/>
      <c r="B34" s="33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2"/>
      <c r="B35" s="33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">
      <c r="A36" s="22"/>
      <c r="B36" s="3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22"/>
      <c r="B37" s="3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">
      <c r="A38" s="22"/>
      <c r="B38" s="34"/>
      <c r="C38" s="32"/>
      <c r="D38" s="24"/>
      <c r="E38" s="24"/>
      <c r="F38" s="24"/>
      <c r="G38" s="24"/>
      <c r="H38" s="24"/>
      <c r="I38" s="24"/>
      <c r="J38" s="24"/>
      <c r="K38" s="24"/>
    </row>
    <row r="39" spans="1:11" x14ac:dyDescent="0.2">
      <c r="A39" s="22"/>
      <c r="B39" s="33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">
      <c r="A40" s="22"/>
      <c r="B40" s="33"/>
      <c r="C40" s="24"/>
      <c r="D40" s="24"/>
      <c r="E40" s="24"/>
      <c r="F40" s="24"/>
      <c r="G40" s="24"/>
      <c r="H40" s="24"/>
      <c r="I40" s="24"/>
      <c r="J40" s="24"/>
      <c r="K40" s="24"/>
    </row>
    <row r="41" spans="1:11" ht="22.5" customHeight="1" x14ac:dyDescent="0.2">
      <c r="A41" s="22"/>
      <c r="B41" s="33"/>
      <c r="C41" s="24"/>
      <c r="D41" s="24"/>
      <c r="E41" s="24"/>
      <c r="F41" s="24"/>
      <c r="G41" s="24"/>
      <c r="H41" s="24"/>
      <c r="I41" s="24"/>
      <c r="J41" s="24"/>
      <c r="K41" s="24"/>
    </row>
    <row r="42" spans="1:11" ht="22.5" customHeight="1" x14ac:dyDescent="0.2">
      <c r="A42" s="22"/>
      <c r="B42" s="33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22.5" customHeight="1" x14ac:dyDescent="0.2">
      <c r="A43" s="22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22.5" customHeight="1" x14ac:dyDescent="0.2">
      <c r="A44" s="22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22.5" customHeight="1" x14ac:dyDescent="0.2"/>
    <row r="46" spans="1:11" ht="22.5" customHeight="1" x14ac:dyDescent="0.2"/>
    <row r="47" spans="1:11" ht="22.5" customHeight="1" x14ac:dyDescent="0.2"/>
    <row r="48" spans="1:11" ht="22.5" customHeight="1" x14ac:dyDescent="0.2"/>
    <row r="49" ht="22.5" customHeight="1" x14ac:dyDescent="0.2"/>
    <row r="50" ht="22.5" customHeight="1" x14ac:dyDescent="0.2"/>
    <row r="51" ht="22.5" customHeight="1" x14ac:dyDescent="0.2"/>
    <row r="52" ht="22.5" customHeight="1" x14ac:dyDescent="0.2"/>
    <row r="53" ht="22.5" customHeight="1" x14ac:dyDescent="0.2"/>
  </sheetData>
  <printOptions gridLine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Pipe calc</vt:lpstr>
      <vt:lpstr>'Pipe calc'!Print_Area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D70a</dc:creator>
  <cp:lastModifiedBy>d70a</cp:lastModifiedBy>
  <cp:lastPrinted>2018-03-20T17:09:32Z</cp:lastPrinted>
  <dcterms:created xsi:type="dcterms:W3CDTF">2016-02-04T19:08:00Z</dcterms:created>
  <dcterms:modified xsi:type="dcterms:W3CDTF">2020-07-22T15:14:01Z</dcterms:modified>
</cp:coreProperties>
</file>